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коэф'!$A$1:$AM$138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<sst xmlns="http://schemas.openxmlformats.org/spreadsheetml/2006/main" count="594" uniqueCount="102">
  <si>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</si>
  <si>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</si>
  <si>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</si>
  <si>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</si>
  <si>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</si>
  <si>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</si>
  <si>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</si>
  <si>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</si>
  <si>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</si>
  <si>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</si>
  <si>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</si>
  <si>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</si>
  <si>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</si>
  <si>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</si>
  <si>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</si>
  <si>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кв.м</t>
  </si>
  <si>
    <t>Гкал/кв.м</t>
  </si>
  <si>
    <t>руб./Гкал</t>
  </si>
  <si>
    <t>руб.</t>
  </si>
  <si>
    <t>Примечание:</t>
  </si>
  <si>
    <t>1.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</si>
  <si>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</si>
  <si>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</si>
  <si>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</si>
  <si>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</si>
  <si>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</si>
  <si>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</si>
  <si>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</si>
  <si>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</si>
  <si>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</si>
  <si>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</si>
  <si>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</si>
  <si>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</si>
  <si>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</si>
  <si>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III. Размер платы за отопление</t>
  </si>
  <si>
    <t>Мартынова Елена Дмитриевна</t>
  </si>
  <si>
    <t>3-44-79</t>
  </si>
  <si>
    <t>п. Ильичево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</si>
  <si>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</si>
  <si>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</si>
  <si>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</si>
  <si>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</si>
  <si>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</si>
  <si>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</si>
  <si>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</si>
  <si>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</si>
  <si>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</si>
  <si>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</si>
  <si>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</si>
  <si>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</si>
  <si>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</si>
  <si>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</si>
  <si>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</si>
  <si>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</si>
  <si>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</si>
  <si>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</si>
  <si>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</si>
  <si>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</si>
  <si>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</si>
  <si>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</si>
  <si>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</si>
  <si>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</si>
  <si>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</si>
  <si>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</si>
  <si>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</si>
  <si>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</si>
  <si>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</si>
  <si>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</si>
  <si>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</si>
  <si>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</si>
  <si>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</si>
  <si>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</si>
  <si>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</si>
  <si>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</si>
  <si>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</si>
  <si>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</si>
  <si>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</si>
  <si>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</si>
  <si>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</si>
  <si>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</si>
  <si>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</si>
  <si>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</si>
  <si>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</si>
  <si>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</si>
  <si>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</si>
  <si>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</si>
  <si>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</si>
  <si>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от 29.11.2017г.</t>
  </si>
  <si>
    <t>602-в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</si>
  <si>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</si>
  <si>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</si>
  <si>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</si>
  <si>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</si>
  <si>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</si>
  <si>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</si>
  <si>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</si>
  <si>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</si>
  <si>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</si>
  <si>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холодное водоснабжение</t>
  </si>
  <si>
    <t xml:space="preserve"> Размер платы за холодное водоснабжение</t>
  </si>
  <si>
    <t>Тариф на холодную питьевую воду утвержден Приказом Министерства тарифной политики Красноярского края от 16.11.2021г. № 287-в</t>
  </si>
  <si>
    <t>Мартынова Елена Дмитриевна 3-44-79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</si>
</sst>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/>
      <right style="hair"/>
      <top style="hair"/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3" fontId="0" fillId="24" borderId="17" xfId="0" applyNumberFormat="1" applyFill="1" applyBorder="1" applyAlignment="1">
      <alignment horizontal="center" vertical="center"/>
    </xf>
    <xf numFmtId="173" fontId="0" fillId="24" borderId="17" xfId="0" applyNumberFormat="1" applyFill="1" applyBorder="1" applyAlignment="1">
      <alignment vertical="center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5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3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81" fontId="31" fillId="0" borderId="19" xfId="64" applyNumberFormat="1" applyFont="1" applyBorder="1" applyAlignment="1">
      <alignment vertical="center"/>
    </xf>
    <xf numFmtId="181" fontId="31" fillId="0" borderId="18" xfId="64" applyNumberFormat="1" applyFont="1" applyBorder="1" applyAlignment="1">
      <alignment vertical="center"/>
    </xf>
    <xf numFmtId="181" fontId="31" fillId="0" borderId="20" xfId="64" applyNumberFormat="1" applyFont="1" applyBorder="1" applyAlignment="1">
      <alignment vertical="center"/>
    </xf>
    <xf numFmtId="181" fontId="31" fillId="0" borderId="0" xfId="64" applyNumberFormat="1" applyFont="1" applyBorder="1" applyAlignment="1">
      <alignment vertical="center"/>
    </xf>
    <xf numFmtId="181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7" fontId="0" fillId="24" borderId="17" xfId="61" applyNumberFormat="1" applyFill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4" xfId="64" applyNumberFormat="1" applyFont="1" applyBorder="1" applyAlignment="1">
      <alignment horizontal="center" vertical="center"/>
    </xf>
    <xf numFmtId="215" fontId="11" fillId="0" borderId="25" xfId="64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173" fontId="31" fillId="0" borderId="18" xfId="64" applyFont="1" applyBorder="1" applyAlignment="1">
      <alignment/>
    </xf>
    <xf numFmtId="185" fontId="31" fillId="0" borderId="18" xfId="64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5" fillId="24" borderId="0" xfId="0" applyFont="1" applyFill="1" applyAlignment="1">
      <alignment horizontal="center"/>
    </xf>
    <xf numFmtId="173" fontId="0" fillId="24" borderId="17" xfId="0" applyNumberFormat="1" applyFill="1" applyBorder="1" applyAlignment="1">
      <alignment vertical="center"/>
    </xf>
    <xf numFmtId="173" fontId="0" fillId="24" borderId="31" xfId="0" applyNumberFormat="1" applyFill="1" applyBorder="1" applyAlignment="1">
      <alignment vertical="center"/>
    </xf>
    <xf numFmtId="177" fontId="0" fillId="24" borderId="17" xfId="61" applyNumberFormat="1" applyFill="1" applyBorder="1" applyAlignment="1">
      <alignment horizontal="center" vertical="center"/>
    </xf>
    <xf numFmtId="177" fontId="0" fillId="24" borderId="31" xfId="61" applyNumberFormat="1" applyFill="1" applyBorder="1" applyAlignment="1">
      <alignment horizontal="center" vertical="center"/>
    </xf>
    <xf numFmtId="173" fontId="0" fillId="24" borderId="17" xfId="0" applyNumberFormat="1" applyFill="1" applyBorder="1" applyAlignment="1">
      <alignment horizontal="center" vertical="center"/>
    </xf>
    <xf numFmtId="173" fontId="0" fillId="24" borderId="31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0" fillId="0" borderId="27" xfId="0" applyFont="1" applyBorder="1" applyAlignment="1">
      <alignment horizontal="left" wrapText="1"/>
    </xf>
    <xf numFmtId="179" fontId="31" fillId="0" borderId="18" xfId="64" applyNumberFormat="1" applyFont="1" applyBorder="1" applyAlignment="1">
      <alignment/>
    </xf>
    <xf numFmtId="173" fontId="11" fillId="0" borderId="18" xfId="64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3" fontId="31" fillId="0" borderId="0" xfId="64" applyFont="1" applyBorder="1" applyAlignment="1">
      <alignment/>
    </xf>
    <xf numFmtId="185" fontId="31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3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173" fontId="31" fillId="0" borderId="19" xfId="64" applyFont="1" applyBorder="1" applyAlignment="1">
      <alignment horizontal="center" vertical="center"/>
    </xf>
    <xf numFmtId="173" fontId="31" fillId="0" borderId="24" xfId="64" applyFont="1" applyBorder="1" applyAlignment="1">
      <alignment horizontal="center" vertical="center"/>
    </xf>
    <xf numFmtId="173" fontId="31" fillId="0" borderId="25" xfId="64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73" fontId="31" fillId="0" borderId="19" xfId="64" applyFont="1" applyBorder="1" applyAlignment="1">
      <alignment/>
    </xf>
    <xf numFmtId="173" fontId="31" fillId="0" borderId="24" xfId="64" applyFont="1" applyBorder="1" applyAlignment="1">
      <alignment/>
    </xf>
    <xf numFmtId="173" fontId="31" fillId="0" borderId="25" xfId="64" applyFont="1" applyBorder="1" applyAlignment="1">
      <alignment/>
    </xf>
    <xf numFmtId="185" fontId="31" fillId="0" borderId="19" xfId="64" applyNumberFormat="1" applyFont="1" applyBorder="1" applyAlignment="1">
      <alignment/>
    </xf>
    <xf numFmtId="185" fontId="31" fillId="0" borderId="24" xfId="64" applyNumberFormat="1" applyFont="1" applyBorder="1" applyAlignment="1">
      <alignment/>
    </xf>
    <xf numFmtId="185" fontId="31" fillId="0" borderId="25" xfId="64" applyNumberFormat="1" applyFont="1" applyBorder="1" applyAlignment="1">
      <alignment/>
    </xf>
    <xf numFmtId="0" fontId="30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30" fillId="0" borderId="30" xfId="0" applyFont="1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2022 г. по 30 июня 2022 г.</v>
          </cell>
        </row>
        <row r="293">
          <cell r="A293" t="str">
            <v>Начальник ПЭО                                         С.А.Окунева</v>
          </cell>
        </row>
      </sheetData>
      <sheetData sheetId="14">
        <row r="159">
          <cell r="AH159">
            <v>0</v>
          </cell>
          <cell r="AI159">
            <v>0</v>
          </cell>
        </row>
      </sheetData>
      <sheetData sheetId="17">
        <row r="26">
          <cell r="O26">
            <v>3.3</v>
          </cell>
        </row>
        <row r="28">
          <cell r="O28">
            <v>3.3</v>
          </cell>
        </row>
        <row r="205">
          <cell r="K205">
            <v>15.12</v>
          </cell>
        </row>
        <row r="213">
          <cell r="O213">
            <v>4.26</v>
          </cell>
        </row>
        <row r="218">
          <cell r="O218">
            <v>4.22</v>
          </cell>
        </row>
        <row r="223">
          <cell r="O223">
            <v>4.17</v>
          </cell>
        </row>
        <row r="228">
          <cell r="O228">
            <v>3.73</v>
          </cell>
        </row>
        <row r="233">
          <cell r="O233">
            <v>2.97</v>
          </cell>
        </row>
        <row r="238">
          <cell r="O238">
            <v>2.62</v>
          </cell>
        </row>
        <row r="243">
          <cell r="O243">
            <v>2.32</v>
          </cell>
        </row>
        <row r="248">
          <cell r="O248">
            <v>1.91</v>
          </cell>
        </row>
        <row r="253">
          <cell r="O253">
            <v>1.17</v>
          </cell>
        </row>
        <row r="258">
          <cell r="O258">
            <v>2.97</v>
          </cell>
        </row>
        <row r="265">
          <cell r="O265">
            <v>7.56</v>
          </cell>
        </row>
        <row r="270">
          <cell r="O270">
            <v>7.46</v>
          </cell>
        </row>
        <row r="275">
          <cell r="O275">
            <v>7.36</v>
          </cell>
        </row>
        <row r="280">
          <cell r="O280">
            <v>7.16</v>
          </cell>
        </row>
        <row r="285">
          <cell r="O285">
            <v>6.36</v>
          </cell>
        </row>
        <row r="290">
          <cell r="O290">
            <v>3.86</v>
          </cell>
        </row>
        <row r="295">
          <cell r="O295">
            <v>3.09</v>
          </cell>
        </row>
        <row r="300">
          <cell r="O300">
            <v>3.15</v>
          </cell>
        </row>
        <row r="305">
          <cell r="O305">
            <v>1.72</v>
          </cell>
        </row>
        <row r="310">
          <cell r="O310">
            <v>1.2</v>
          </cell>
        </row>
        <row r="315">
          <cell r="O315">
            <v>2.97</v>
          </cell>
        </row>
        <row r="324">
          <cell r="O324">
            <v>0.0433</v>
          </cell>
        </row>
        <row r="326">
          <cell r="O326">
            <v>0.0464</v>
          </cell>
        </row>
        <row r="328">
          <cell r="O328">
            <v>0.0476</v>
          </cell>
        </row>
        <row r="330">
          <cell r="O330">
            <v>0.0541</v>
          </cell>
        </row>
        <row r="332">
          <cell r="O332">
            <v>0.0331</v>
          </cell>
        </row>
        <row r="334">
          <cell r="O334">
            <v>0.0351</v>
          </cell>
        </row>
        <row r="336">
          <cell r="O336">
            <v>0.0187</v>
          </cell>
        </row>
        <row r="344">
          <cell r="AS344" t="str">
            <v>от 16.11.2021г.</v>
          </cell>
          <cell r="AT344" t="str">
            <v>287-в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Q138"/>
  <sheetViews>
    <sheetView showGridLines="0" view="pageBreakPreview" zoomScaleSheetLayoutView="100" zoomScalePageLayoutView="0" workbookViewId="0" topLeftCell="A92">
      <selection activeCell="F136" sqref="F136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19" width="3.50390625" style="0" customWidth="1"/>
    <col min="20" max="20" width="3.00390625" style="0" customWidth="1"/>
    <col min="21" max="21" width="2.25390625" style="0" customWidth="1"/>
    <col min="22" max="22" width="2.50390625" style="0" customWidth="1"/>
    <col min="23" max="23" width="3.50390625" style="0" customWidth="1"/>
    <col min="24" max="24" width="3.00390625" style="0" customWidth="1"/>
    <col min="25" max="25" width="1.37890625" style="0" customWidth="1"/>
    <col min="26" max="27" width="3.50390625" style="0" customWidth="1"/>
    <col min="28" max="28" width="3.25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2.50390625" style="14" customWidth="1"/>
    <col min="34" max="34" width="0.12890625" style="0" customWidth="1"/>
    <col min="35" max="35" width="1.875" style="0" hidden="1" customWidth="1"/>
    <col min="36" max="36" width="4.375" style="0" hidden="1" customWidth="1"/>
    <col min="37" max="37" width="4.50390625" style="0" hidden="1" customWidth="1"/>
    <col min="38" max="39" width="3.50390625" style="0" hidden="1" customWidth="1"/>
    <col min="40" max="41" width="3.50390625" style="0" customWidth="1"/>
    <col min="42" max="42" width="14.625" style="0" customWidth="1"/>
    <col min="43" max="43" width="9.625" style="0" customWidth="1"/>
    <col min="44" max="47" width="3.50390625" style="0" customWidth="1"/>
    <col min="48" max="48" width="11.125" style="0" customWidth="1"/>
    <col min="49" max="49" width="8.125" style="0" customWidth="1"/>
  </cols>
  <sheetData>
    <row r="1" spans="20:34" s="11" customFormat="1" ht="23.25" customHeight="1">
      <c r="T1" s="40" t="s">
        <v>21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tr">
        <f>+'[7]Шуш_3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+'[7]Шуш_3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9.75" customHeight="1"/>
    <row r="5" spans="1:32" ht="20.25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"/>
    </row>
    <row r="6" spans="1:32" ht="20.25" customHeight="1">
      <c r="A6" s="142" t="s">
        <v>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"/>
    </row>
    <row r="7" spans="1:32" ht="20.25" customHeight="1">
      <c r="A7" s="141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"/>
      <c r="AF7" s="1"/>
    </row>
    <row r="8" spans="1:32" ht="20.25" customHeight="1">
      <c r="A8" s="144" t="str">
        <f>+'[7]Шуш_3 эт и выше'!A8</f>
        <v>с 1 января 2022 г. по 30 июня 2022 г.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0"/>
    </row>
    <row r="9" spans="1:35" ht="20.25" customHeight="1">
      <c r="A9" s="141" t="s">
        <v>37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2"/>
      <c r="AI9" s="15"/>
    </row>
    <row r="10" ht="8.25" customHeight="1">
      <c r="AI10" s="16"/>
    </row>
    <row r="11" spans="1:35" ht="6.75" customHeight="1">
      <c r="A11" s="28"/>
      <c r="B11" s="28"/>
      <c r="C11" s="160"/>
      <c r="D11" s="160"/>
      <c r="E11" s="160"/>
      <c r="F11" s="160"/>
      <c r="G11" s="160"/>
      <c r="I11" s="14"/>
      <c r="J11" s="14"/>
      <c r="K11" s="161"/>
      <c r="L11" s="161"/>
      <c r="M11" s="161"/>
      <c r="N11" s="161"/>
      <c r="O11" s="162"/>
      <c r="P11" s="162"/>
      <c r="Q11" s="162"/>
      <c r="R11" s="162"/>
      <c r="S11" s="162"/>
      <c r="T11" s="161"/>
      <c r="U11" s="161"/>
      <c r="V11" s="161"/>
      <c r="W11" s="161"/>
      <c r="X11" s="161"/>
      <c r="AG11" s="163"/>
      <c r="AI11" s="15"/>
    </row>
    <row r="12" spans="1:35" s="19" customFormat="1" ht="15">
      <c r="A12" s="130" t="s">
        <v>99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4"/>
      <c r="AG12" s="14"/>
      <c r="AH12" s="17"/>
      <c r="AI12" s="18"/>
    </row>
    <row r="13" spans="1:35" s="5" customFormat="1" ht="15">
      <c r="A13" s="129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/>
      <c r="AI13" s="20"/>
    </row>
    <row r="14" ht="12.75">
      <c r="AI14" s="15"/>
    </row>
    <row r="15" spans="1:35" ht="45.75" customHeight="1">
      <c r="A15" s="119" t="s">
        <v>3</v>
      </c>
      <c r="B15" s="120"/>
      <c r="C15" s="121" t="s">
        <v>24</v>
      </c>
      <c r="D15" s="122"/>
      <c r="E15" s="122"/>
      <c r="F15" s="122"/>
      <c r="G15" s="122"/>
      <c r="H15" s="123"/>
      <c r="I15" s="124" t="s">
        <v>4</v>
      </c>
      <c r="J15" s="124"/>
      <c r="K15" s="124" t="s">
        <v>25</v>
      </c>
      <c r="L15" s="124"/>
      <c r="M15" s="124"/>
      <c r="N15" s="124"/>
      <c r="O15" s="124" t="s">
        <v>38</v>
      </c>
      <c r="P15" s="124"/>
      <c r="Q15" s="124"/>
      <c r="R15" s="124"/>
      <c r="S15" s="124"/>
      <c r="T15" s="124" t="s">
        <v>5</v>
      </c>
      <c r="U15" s="124"/>
      <c r="V15" s="124"/>
      <c r="W15" s="124"/>
      <c r="X15" s="124"/>
      <c r="AI15" s="15"/>
    </row>
    <row r="16" spans="1:35" s="21" customFormat="1" ht="12.75">
      <c r="A16" s="95">
        <v>1</v>
      </c>
      <c r="B16" s="96"/>
      <c r="C16" s="95">
        <v>2</v>
      </c>
      <c r="D16" s="97"/>
      <c r="E16" s="97"/>
      <c r="F16" s="97"/>
      <c r="G16" s="97"/>
      <c r="H16" s="96"/>
      <c r="I16" s="125">
        <v>3</v>
      </c>
      <c r="J16" s="125"/>
      <c r="K16" s="125">
        <v>4</v>
      </c>
      <c r="L16" s="125"/>
      <c r="M16" s="125"/>
      <c r="N16" s="125"/>
      <c r="O16" s="125">
        <v>5</v>
      </c>
      <c r="P16" s="125"/>
      <c r="Q16" s="125"/>
      <c r="R16" s="125"/>
      <c r="S16" s="125"/>
      <c r="T16" s="126" t="s">
        <v>82</v>
      </c>
      <c r="U16" s="127"/>
      <c r="V16" s="127"/>
      <c r="W16" s="127"/>
      <c r="X16" s="128"/>
      <c r="AG16" s="14" t="s">
        <v>26</v>
      </c>
      <c r="AH16"/>
      <c r="AI16" s="22"/>
    </row>
    <row r="17" spans="1:35" ht="12.75">
      <c r="A17" s="109" t="s">
        <v>39</v>
      </c>
      <c r="B17" s="110"/>
      <c r="C17" s="111" t="s">
        <v>40</v>
      </c>
      <c r="D17" s="112"/>
      <c r="E17" s="112"/>
      <c r="F17" s="112"/>
      <c r="G17" s="112"/>
      <c r="H17" s="113"/>
      <c r="I17" s="114" t="s">
        <v>8</v>
      </c>
      <c r="J17" s="115"/>
      <c r="K17" s="140">
        <v>15.12</v>
      </c>
      <c r="L17" s="140"/>
      <c r="M17" s="140"/>
      <c r="N17" s="140"/>
      <c r="O17" s="139">
        <v>0</v>
      </c>
      <c r="P17" s="139"/>
      <c r="Q17" s="139"/>
      <c r="R17" s="139"/>
      <c r="S17" s="139"/>
      <c r="T17" s="116">
        <f>K17</f>
        <v>15.12</v>
      </c>
      <c r="U17" s="116"/>
      <c r="V17" s="116"/>
      <c r="W17" s="116"/>
      <c r="X17" s="116"/>
      <c r="AG17" s="27">
        <f>+T17</f>
        <v>15.12</v>
      </c>
      <c r="AI17" s="15"/>
    </row>
    <row r="18" ht="9" customHeight="1">
      <c r="AI18" s="15"/>
    </row>
    <row r="19" spans="1:35" s="5" customFormat="1" ht="15">
      <c r="A19" s="129" t="s">
        <v>11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59"/>
      <c r="AG19" s="159"/>
      <c r="AH19"/>
      <c r="AI19" s="20"/>
    </row>
    <row r="20" spans="1:35" s="19" customFormat="1" ht="15">
      <c r="A20" s="130" t="s">
        <v>41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4"/>
      <c r="AG20" s="14"/>
      <c r="AH20" s="17"/>
      <c r="AI20" s="18"/>
    </row>
    <row r="21" ht="6" customHeight="1">
      <c r="AI21" s="15"/>
    </row>
    <row r="22" spans="1:33" s="24" customFormat="1" ht="32.25" customHeight="1">
      <c r="A22" s="118" t="s">
        <v>44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23"/>
      <c r="AG22" s="23"/>
    </row>
    <row r="23" spans="1:35" ht="51" customHeight="1">
      <c r="A23" s="119" t="s">
        <v>3</v>
      </c>
      <c r="B23" s="120"/>
      <c r="C23" s="121" t="s">
        <v>24</v>
      </c>
      <c r="D23" s="122"/>
      <c r="E23" s="122"/>
      <c r="F23" s="122"/>
      <c r="G23" s="122"/>
      <c r="H23" s="123"/>
      <c r="I23" s="124" t="s">
        <v>4</v>
      </c>
      <c r="J23" s="124"/>
      <c r="K23" s="124" t="s">
        <v>25</v>
      </c>
      <c r="L23" s="124"/>
      <c r="M23" s="124"/>
      <c r="N23" s="124"/>
      <c r="O23" s="124" t="s">
        <v>55</v>
      </c>
      <c r="P23" s="124"/>
      <c r="Q23" s="124"/>
      <c r="R23" s="124"/>
      <c r="S23" s="124"/>
      <c r="T23" s="124" t="s">
        <v>5</v>
      </c>
      <c r="U23" s="124"/>
      <c r="V23" s="124"/>
      <c r="W23" s="124"/>
      <c r="X23" s="124"/>
      <c r="AI23" s="15"/>
    </row>
    <row r="24" spans="1:35" ht="12.75" customHeight="1">
      <c r="A24" s="95">
        <v>1</v>
      </c>
      <c r="B24" s="96"/>
      <c r="C24" s="95">
        <v>2</v>
      </c>
      <c r="D24" s="97"/>
      <c r="E24" s="97"/>
      <c r="F24" s="97"/>
      <c r="G24" s="97"/>
      <c r="H24" s="96"/>
      <c r="I24" s="125">
        <v>3</v>
      </c>
      <c r="J24" s="125"/>
      <c r="K24" s="125">
        <v>4</v>
      </c>
      <c r="L24" s="125"/>
      <c r="M24" s="125"/>
      <c r="N24" s="125"/>
      <c r="O24" s="125">
        <v>5</v>
      </c>
      <c r="P24" s="125"/>
      <c r="Q24" s="125"/>
      <c r="R24" s="125"/>
      <c r="S24" s="125"/>
      <c r="T24" s="126" t="s">
        <v>82</v>
      </c>
      <c r="U24" s="127"/>
      <c r="V24" s="127"/>
      <c r="W24" s="127"/>
      <c r="X24" s="128"/>
      <c r="AG24" s="14" t="s">
        <v>29</v>
      </c>
      <c r="AI24" s="15"/>
    </row>
    <row r="25" spans="1:35" ht="12.75" customHeight="1">
      <c r="A25" s="109" t="s">
        <v>39</v>
      </c>
      <c r="B25" s="110"/>
      <c r="C25" s="111" t="s">
        <v>40</v>
      </c>
      <c r="D25" s="112"/>
      <c r="E25" s="112"/>
      <c r="F25" s="112"/>
      <c r="G25" s="112"/>
      <c r="H25" s="113"/>
      <c r="I25" s="114" t="s">
        <v>8</v>
      </c>
      <c r="J25" s="115"/>
      <c r="K25" s="116">
        <f>K17</f>
        <v>15.12</v>
      </c>
      <c r="L25" s="116"/>
      <c r="M25" s="116"/>
      <c r="N25" s="116"/>
      <c r="O25" s="117">
        <v>4.26</v>
      </c>
      <c r="P25" s="117"/>
      <c r="Q25" s="117"/>
      <c r="R25" s="117"/>
      <c r="S25" s="117"/>
      <c r="T25" s="116">
        <f>K25*O25</f>
        <v>64.4112</v>
      </c>
      <c r="U25" s="116"/>
      <c r="V25" s="116"/>
      <c r="W25" s="116"/>
      <c r="X25" s="116"/>
      <c r="AG25" s="27">
        <f>+T25</f>
        <v>64.4112</v>
      </c>
      <c r="AI25" s="15"/>
    </row>
    <row r="26" spans="4:35" ht="12.75" hidden="1">
      <c r="D26" s="76"/>
      <c r="E26" s="76"/>
      <c r="F26" s="76"/>
      <c r="G26" s="76"/>
      <c r="H26" s="76"/>
      <c r="I26" s="76"/>
      <c r="J26" s="76"/>
      <c r="AI26" s="15"/>
    </row>
    <row r="27" spans="1:33" s="24" customFormat="1" ht="25.5" customHeight="1">
      <c r="A27" s="118" t="s">
        <v>46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23"/>
      <c r="AG27" s="23"/>
    </row>
    <row r="28" spans="1:35" ht="51" customHeight="1" hidden="1">
      <c r="A28" s="119" t="s">
        <v>3</v>
      </c>
      <c r="B28" s="120"/>
      <c r="C28" s="121" t="s">
        <v>24</v>
      </c>
      <c r="D28" s="122"/>
      <c r="E28" s="122"/>
      <c r="F28" s="122"/>
      <c r="G28" s="122"/>
      <c r="H28" s="123"/>
      <c r="I28" s="124" t="s">
        <v>4</v>
      </c>
      <c r="J28" s="124"/>
      <c r="K28" s="124" t="s">
        <v>25</v>
      </c>
      <c r="L28" s="124"/>
      <c r="M28" s="124"/>
      <c r="N28" s="124"/>
      <c r="O28" s="124" t="str">
        <f>+O23</f>
        <v>Норматив
 расхода питьевой воды, м3 **</v>
      </c>
      <c r="P28" s="124"/>
      <c r="Q28" s="124"/>
      <c r="R28" s="124"/>
      <c r="S28" s="124"/>
      <c r="T28" s="124" t="s">
        <v>5</v>
      </c>
      <c r="U28" s="124"/>
      <c r="V28" s="124"/>
      <c r="W28" s="124"/>
      <c r="X28" s="124"/>
      <c r="AI28" s="15"/>
    </row>
    <row r="29" spans="1:35" ht="12.75" customHeight="1" hidden="1">
      <c r="A29" s="95">
        <v>1</v>
      </c>
      <c r="B29" s="96"/>
      <c r="C29" s="95">
        <v>2</v>
      </c>
      <c r="D29" s="97"/>
      <c r="E29" s="97"/>
      <c r="F29" s="97"/>
      <c r="G29" s="97"/>
      <c r="H29" s="96"/>
      <c r="I29" s="125">
        <v>3</v>
      </c>
      <c r="J29" s="125"/>
      <c r="K29" s="125">
        <v>4</v>
      </c>
      <c r="L29" s="125"/>
      <c r="M29" s="125"/>
      <c r="N29" s="125"/>
      <c r="O29" s="125">
        <v>5</v>
      </c>
      <c r="P29" s="125"/>
      <c r="Q29" s="125"/>
      <c r="R29" s="125"/>
      <c r="S29" s="125"/>
      <c r="T29" s="125">
        <v>6</v>
      </c>
      <c r="U29" s="125"/>
      <c r="V29" s="125"/>
      <c r="W29" s="125"/>
      <c r="X29" s="125"/>
      <c r="AI29" s="15"/>
    </row>
    <row r="30" spans="1:35" ht="12.75" customHeight="1">
      <c r="A30" s="109" t="s">
        <v>39</v>
      </c>
      <c r="B30" s="110"/>
      <c r="C30" s="111" t="s">
        <v>40</v>
      </c>
      <c r="D30" s="112"/>
      <c r="E30" s="112"/>
      <c r="F30" s="112"/>
      <c r="G30" s="112"/>
      <c r="H30" s="113"/>
      <c r="I30" s="114" t="s">
        <v>8</v>
      </c>
      <c r="J30" s="115"/>
      <c r="K30" s="116">
        <f>K17</f>
        <v>15.12</v>
      </c>
      <c r="L30" s="116"/>
      <c r="M30" s="116"/>
      <c r="N30" s="116"/>
      <c r="O30" s="117">
        <v>4.22</v>
      </c>
      <c r="P30" s="117"/>
      <c r="Q30" s="117"/>
      <c r="R30" s="117"/>
      <c r="S30" s="117"/>
      <c r="T30" s="116">
        <f>K30*O30</f>
        <v>63.8064</v>
      </c>
      <c r="U30" s="116"/>
      <c r="V30" s="116"/>
      <c r="W30" s="116"/>
      <c r="X30" s="116"/>
      <c r="AG30" s="27">
        <f>+T30</f>
        <v>63.8064</v>
      </c>
      <c r="AI30" s="15"/>
    </row>
    <row r="31" spans="4:35" ht="12.75" hidden="1">
      <c r="D31" s="76"/>
      <c r="E31" s="76"/>
      <c r="F31" s="76"/>
      <c r="G31" s="76"/>
      <c r="H31" s="76"/>
      <c r="I31" s="76"/>
      <c r="J31" s="76"/>
      <c r="AI31" s="15"/>
    </row>
    <row r="32" spans="1:33" s="24" customFormat="1" ht="35.25" customHeight="1">
      <c r="A32" s="118" t="s">
        <v>47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</row>
    <row r="33" spans="1:35" ht="51" customHeight="1" hidden="1">
      <c r="A33" s="119" t="s">
        <v>3</v>
      </c>
      <c r="B33" s="120"/>
      <c r="C33" s="121" t="s">
        <v>24</v>
      </c>
      <c r="D33" s="122"/>
      <c r="E33" s="122"/>
      <c r="F33" s="122"/>
      <c r="G33" s="122"/>
      <c r="H33" s="123"/>
      <c r="I33" s="124" t="s">
        <v>4</v>
      </c>
      <c r="J33" s="124"/>
      <c r="K33" s="124" t="s">
        <v>25</v>
      </c>
      <c r="L33" s="124"/>
      <c r="M33" s="124"/>
      <c r="N33" s="124"/>
      <c r="O33" s="124" t="str">
        <f>+O23</f>
        <v>Норматив
 расхода питьевой воды, м3 **</v>
      </c>
      <c r="P33" s="124"/>
      <c r="Q33" s="124"/>
      <c r="R33" s="124"/>
      <c r="S33" s="124"/>
      <c r="T33" s="124" t="s">
        <v>5</v>
      </c>
      <c r="U33" s="124"/>
      <c r="V33" s="124"/>
      <c r="W33" s="124"/>
      <c r="X33" s="124"/>
      <c r="AI33" s="15"/>
    </row>
    <row r="34" spans="1:35" ht="12.75" customHeight="1" hidden="1">
      <c r="A34" s="95">
        <v>1</v>
      </c>
      <c r="B34" s="96"/>
      <c r="C34" s="95">
        <v>2</v>
      </c>
      <c r="D34" s="97"/>
      <c r="E34" s="97"/>
      <c r="F34" s="97"/>
      <c r="G34" s="97"/>
      <c r="H34" s="96"/>
      <c r="I34" s="125">
        <v>3</v>
      </c>
      <c r="J34" s="125"/>
      <c r="K34" s="125">
        <v>4</v>
      </c>
      <c r="L34" s="125"/>
      <c r="M34" s="125"/>
      <c r="N34" s="125"/>
      <c r="O34" s="125">
        <v>5</v>
      </c>
      <c r="P34" s="125"/>
      <c r="Q34" s="125"/>
      <c r="R34" s="125"/>
      <c r="S34" s="125"/>
      <c r="T34" s="125">
        <v>6</v>
      </c>
      <c r="U34" s="125"/>
      <c r="V34" s="125"/>
      <c r="W34" s="125"/>
      <c r="X34" s="125"/>
      <c r="AI34" s="15"/>
    </row>
    <row r="35" spans="1:35" ht="12.75" customHeight="1">
      <c r="A35" s="109" t="s">
        <v>39</v>
      </c>
      <c r="B35" s="110"/>
      <c r="C35" s="111" t="s">
        <v>40</v>
      </c>
      <c r="D35" s="112"/>
      <c r="E35" s="112"/>
      <c r="F35" s="112"/>
      <c r="G35" s="112"/>
      <c r="H35" s="113"/>
      <c r="I35" s="114" t="s">
        <v>8</v>
      </c>
      <c r="J35" s="115"/>
      <c r="K35" s="116">
        <f>K17</f>
        <v>15.12</v>
      </c>
      <c r="L35" s="116"/>
      <c r="M35" s="116"/>
      <c r="N35" s="116"/>
      <c r="O35" s="117">
        <v>4.17</v>
      </c>
      <c r="P35" s="117"/>
      <c r="Q35" s="117"/>
      <c r="R35" s="117"/>
      <c r="S35" s="117"/>
      <c r="T35" s="116">
        <f>K35*O35</f>
        <v>63.050399999999996</v>
      </c>
      <c r="U35" s="116"/>
      <c r="V35" s="116"/>
      <c r="W35" s="116"/>
      <c r="X35" s="116"/>
      <c r="AG35" s="27">
        <f>+T35</f>
        <v>63.050399999999996</v>
      </c>
      <c r="AI35" s="15"/>
    </row>
    <row r="36" spans="4:35" ht="12.75" hidden="1">
      <c r="D36" s="76"/>
      <c r="E36" s="76"/>
      <c r="F36" s="76"/>
      <c r="G36" s="76"/>
      <c r="H36" s="76"/>
      <c r="I36" s="76"/>
      <c r="J36" s="76"/>
      <c r="AI36" s="15"/>
    </row>
    <row r="37" spans="1:33" s="24" customFormat="1" ht="30" customHeight="1">
      <c r="A37" s="118" t="s">
        <v>48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</row>
    <row r="38" spans="1:35" ht="51" customHeight="1" hidden="1">
      <c r="A38" s="119" t="s">
        <v>3</v>
      </c>
      <c r="B38" s="120"/>
      <c r="C38" s="121" t="s">
        <v>24</v>
      </c>
      <c r="D38" s="122"/>
      <c r="E38" s="122"/>
      <c r="F38" s="122"/>
      <c r="G38" s="122"/>
      <c r="H38" s="123"/>
      <c r="I38" s="124" t="s">
        <v>4</v>
      </c>
      <c r="J38" s="124"/>
      <c r="K38" s="124" t="s">
        <v>25</v>
      </c>
      <c r="L38" s="124"/>
      <c r="M38" s="124"/>
      <c r="N38" s="124"/>
      <c r="O38" s="124" t="str">
        <f>+O23</f>
        <v>Норматив
 расхода питьевой воды, м3 **</v>
      </c>
      <c r="P38" s="124"/>
      <c r="Q38" s="124"/>
      <c r="R38" s="124"/>
      <c r="S38" s="124"/>
      <c r="T38" s="124" t="s">
        <v>5</v>
      </c>
      <c r="U38" s="124"/>
      <c r="V38" s="124"/>
      <c r="W38" s="124"/>
      <c r="X38" s="124"/>
      <c r="AI38" s="15"/>
    </row>
    <row r="39" spans="1:35" ht="12.75" customHeight="1" hidden="1">
      <c r="A39" s="95">
        <v>1</v>
      </c>
      <c r="B39" s="96"/>
      <c r="C39" s="95">
        <v>2</v>
      </c>
      <c r="D39" s="97"/>
      <c r="E39" s="97"/>
      <c r="F39" s="97"/>
      <c r="G39" s="97"/>
      <c r="H39" s="96"/>
      <c r="I39" s="125">
        <v>3</v>
      </c>
      <c r="J39" s="125"/>
      <c r="K39" s="125">
        <v>4</v>
      </c>
      <c r="L39" s="125"/>
      <c r="M39" s="125"/>
      <c r="N39" s="125"/>
      <c r="O39" s="125">
        <v>5</v>
      </c>
      <c r="P39" s="125"/>
      <c r="Q39" s="125"/>
      <c r="R39" s="125"/>
      <c r="S39" s="125"/>
      <c r="T39" s="125">
        <v>6</v>
      </c>
      <c r="U39" s="125"/>
      <c r="V39" s="125"/>
      <c r="W39" s="125"/>
      <c r="X39" s="125"/>
      <c r="AI39" s="15"/>
    </row>
    <row r="40" spans="1:35" ht="12.75" customHeight="1">
      <c r="A40" s="109" t="s">
        <v>39</v>
      </c>
      <c r="B40" s="110"/>
      <c r="C40" s="111" t="s">
        <v>40</v>
      </c>
      <c r="D40" s="112"/>
      <c r="E40" s="112"/>
      <c r="F40" s="112"/>
      <c r="G40" s="112"/>
      <c r="H40" s="113"/>
      <c r="I40" s="114" t="s">
        <v>8</v>
      </c>
      <c r="J40" s="115"/>
      <c r="K40" s="116">
        <f>K17</f>
        <v>15.12</v>
      </c>
      <c r="L40" s="116"/>
      <c r="M40" s="116"/>
      <c r="N40" s="116"/>
      <c r="O40" s="117">
        <v>3.73</v>
      </c>
      <c r="P40" s="117"/>
      <c r="Q40" s="117"/>
      <c r="R40" s="117"/>
      <c r="S40" s="117"/>
      <c r="T40" s="116">
        <f>K40*O40</f>
        <v>56.3976</v>
      </c>
      <c r="U40" s="116"/>
      <c r="V40" s="116"/>
      <c r="W40" s="116"/>
      <c r="X40" s="116"/>
      <c r="AG40" s="27">
        <f>+T40</f>
        <v>56.3976</v>
      </c>
      <c r="AI40" s="15"/>
    </row>
    <row r="41" spans="4:35" ht="12.75" hidden="1">
      <c r="D41" s="76"/>
      <c r="E41" s="76"/>
      <c r="F41" s="76"/>
      <c r="G41" s="76"/>
      <c r="H41" s="76"/>
      <c r="I41" s="76"/>
      <c r="J41" s="76"/>
      <c r="AI41" s="15"/>
    </row>
    <row r="42" spans="1:33" s="24" customFormat="1" ht="33" customHeight="1">
      <c r="A42" s="118" t="s">
        <v>49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</row>
    <row r="43" spans="1:35" ht="51" customHeight="1" hidden="1">
      <c r="A43" s="119" t="s">
        <v>3</v>
      </c>
      <c r="B43" s="120"/>
      <c r="C43" s="121" t="s">
        <v>24</v>
      </c>
      <c r="D43" s="122"/>
      <c r="E43" s="122"/>
      <c r="F43" s="122"/>
      <c r="G43" s="122"/>
      <c r="H43" s="123"/>
      <c r="I43" s="124" t="s">
        <v>4</v>
      </c>
      <c r="J43" s="124"/>
      <c r="K43" s="124" t="s">
        <v>25</v>
      </c>
      <c r="L43" s="124"/>
      <c r="M43" s="124"/>
      <c r="N43" s="124"/>
      <c r="O43" s="124" t="str">
        <f>+O23</f>
        <v>Норматив
 расхода питьевой воды, м3 **</v>
      </c>
      <c r="P43" s="124"/>
      <c r="Q43" s="124"/>
      <c r="R43" s="124"/>
      <c r="S43" s="124"/>
      <c r="T43" s="124" t="s">
        <v>5</v>
      </c>
      <c r="U43" s="124"/>
      <c r="V43" s="124"/>
      <c r="W43" s="124"/>
      <c r="X43" s="124"/>
      <c r="AI43" s="15"/>
    </row>
    <row r="44" spans="1:35" ht="12.75" customHeight="1" hidden="1">
      <c r="A44" s="95">
        <v>1</v>
      </c>
      <c r="B44" s="96"/>
      <c r="C44" s="95">
        <v>2</v>
      </c>
      <c r="D44" s="97"/>
      <c r="E44" s="97"/>
      <c r="F44" s="97"/>
      <c r="G44" s="97"/>
      <c r="H44" s="96"/>
      <c r="I44" s="125">
        <v>3</v>
      </c>
      <c r="J44" s="125"/>
      <c r="K44" s="125">
        <v>4</v>
      </c>
      <c r="L44" s="125"/>
      <c r="M44" s="125"/>
      <c r="N44" s="125"/>
      <c r="O44" s="125">
        <v>5</v>
      </c>
      <c r="P44" s="125"/>
      <c r="Q44" s="125"/>
      <c r="R44" s="125"/>
      <c r="S44" s="125"/>
      <c r="T44" s="125">
        <v>6</v>
      </c>
      <c r="U44" s="125"/>
      <c r="V44" s="125"/>
      <c r="W44" s="125"/>
      <c r="X44" s="125"/>
      <c r="AI44" s="15"/>
    </row>
    <row r="45" spans="1:35" ht="12.75" customHeight="1">
      <c r="A45" s="109" t="s">
        <v>39</v>
      </c>
      <c r="B45" s="110"/>
      <c r="C45" s="111" t="s">
        <v>40</v>
      </c>
      <c r="D45" s="112"/>
      <c r="E45" s="112"/>
      <c r="F45" s="112"/>
      <c r="G45" s="112"/>
      <c r="H45" s="113"/>
      <c r="I45" s="114" t="s">
        <v>8</v>
      </c>
      <c r="J45" s="115"/>
      <c r="K45" s="116">
        <f>K17</f>
        <v>15.12</v>
      </c>
      <c r="L45" s="116"/>
      <c r="M45" s="116"/>
      <c r="N45" s="116"/>
      <c r="O45" s="117">
        <v>2.97</v>
      </c>
      <c r="P45" s="117"/>
      <c r="Q45" s="117"/>
      <c r="R45" s="117"/>
      <c r="S45" s="117"/>
      <c r="T45" s="116">
        <f>K45*O45</f>
        <v>44.9064</v>
      </c>
      <c r="U45" s="116"/>
      <c r="V45" s="116"/>
      <c r="W45" s="116"/>
      <c r="X45" s="116"/>
      <c r="AG45" s="27">
        <f>+T45</f>
        <v>44.9064</v>
      </c>
      <c r="AI45" s="15"/>
    </row>
    <row r="46" spans="4:35" ht="12.75" hidden="1">
      <c r="D46" s="76"/>
      <c r="E46" s="76"/>
      <c r="F46" s="76"/>
      <c r="G46" s="76"/>
      <c r="H46" s="76"/>
      <c r="I46" s="76"/>
      <c r="J46" s="76"/>
      <c r="AI46" s="15"/>
    </row>
    <row r="47" spans="1:33" s="24" customFormat="1" ht="25.5" customHeight="1">
      <c r="A47" s="118" t="s">
        <v>50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1:35" ht="51" customHeight="1" hidden="1">
      <c r="A48" s="119" t="s">
        <v>3</v>
      </c>
      <c r="B48" s="120"/>
      <c r="C48" s="121" t="s">
        <v>24</v>
      </c>
      <c r="D48" s="122"/>
      <c r="E48" s="122"/>
      <c r="F48" s="122"/>
      <c r="G48" s="122"/>
      <c r="H48" s="123"/>
      <c r="I48" s="124" t="s">
        <v>4</v>
      </c>
      <c r="J48" s="124"/>
      <c r="K48" s="124" t="s">
        <v>25</v>
      </c>
      <c r="L48" s="124"/>
      <c r="M48" s="124"/>
      <c r="N48" s="124"/>
      <c r="O48" s="124" t="str">
        <f>+O23</f>
        <v>Норматив
 расхода питьевой воды, м3 **</v>
      </c>
      <c r="P48" s="124"/>
      <c r="Q48" s="124"/>
      <c r="R48" s="124"/>
      <c r="S48" s="124"/>
      <c r="T48" s="124" t="s">
        <v>5</v>
      </c>
      <c r="U48" s="124"/>
      <c r="V48" s="124"/>
      <c r="W48" s="124"/>
      <c r="X48" s="124"/>
      <c r="AI48" s="15"/>
    </row>
    <row r="49" spans="1:35" ht="12.75" customHeight="1" hidden="1">
      <c r="A49" s="95">
        <v>1</v>
      </c>
      <c r="B49" s="96"/>
      <c r="C49" s="95">
        <v>2</v>
      </c>
      <c r="D49" s="97"/>
      <c r="E49" s="97"/>
      <c r="F49" s="97"/>
      <c r="G49" s="97"/>
      <c r="H49" s="96"/>
      <c r="I49" s="125">
        <v>3</v>
      </c>
      <c r="J49" s="125"/>
      <c r="K49" s="125">
        <v>4</v>
      </c>
      <c r="L49" s="125"/>
      <c r="M49" s="125"/>
      <c r="N49" s="125"/>
      <c r="O49" s="125">
        <v>5</v>
      </c>
      <c r="P49" s="125"/>
      <c r="Q49" s="125"/>
      <c r="R49" s="125"/>
      <c r="S49" s="125"/>
      <c r="T49" s="125">
        <v>6</v>
      </c>
      <c r="U49" s="125"/>
      <c r="V49" s="125"/>
      <c r="W49" s="125"/>
      <c r="X49" s="125"/>
      <c r="AI49" s="15"/>
    </row>
    <row r="50" spans="1:35" ht="12.75" customHeight="1">
      <c r="A50" s="109" t="s">
        <v>39</v>
      </c>
      <c r="B50" s="110"/>
      <c r="C50" s="111" t="s">
        <v>40</v>
      </c>
      <c r="D50" s="112"/>
      <c r="E50" s="112"/>
      <c r="F50" s="112"/>
      <c r="G50" s="112"/>
      <c r="H50" s="113"/>
      <c r="I50" s="114" t="s">
        <v>8</v>
      </c>
      <c r="J50" s="115"/>
      <c r="K50" s="116">
        <f>K17</f>
        <v>15.12</v>
      </c>
      <c r="L50" s="116"/>
      <c r="M50" s="116"/>
      <c r="N50" s="116"/>
      <c r="O50" s="117">
        <v>2.62</v>
      </c>
      <c r="P50" s="117"/>
      <c r="Q50" s="117"/>
      <c r="R50" s="117"/>
      <c r="S50" s="117"/>
      <c r="T50" s="116">
        <f>K50*O50</f>
        <v>39.614399999999996</v>
      </c>
      <c r="U50" s="116"/>
      <c r="V50" s="116"/>
      <c r="W50" s="116"/>
      <c r="X50" s="116"/>
      <c r="AG50" s="27">
        <f>+T50</f>
        <v>39.614399999999996</v>
      </c>
      <c r="AI50" s="15"/>
    </row>
    <row r="51" spans="4:35" ht="12.75" hidden="1">
      <c r="D51" s="76"/>
      <c r="E51" s="76"/>
      <c r="F51" s="76"/>
      <c r="G51" s="76"/>
      <c r="H51" s="76"/>
      <c r="I51" s="76"/>
      <c r="J51" s="76"/>
      <c r="AI51" s="15"/>
    </row>
    <row r="52" spans="1:33" s="24" customFormat="1" ht="27" customHeight="1">
      <c r="A52" s="118" t="s">
        <v>51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</row>
    <row r="53" spans="1:35" ht="51" customHeight="1" hidden="1">
      <c r="A53" s="119" t="s">
        <v>3</v>
      </c>
      <c r="B53" s="120"/>
      <c r="C53" s="121" t="s">
        <v>24</v>
      </c>
      <c r="D53" s="122"/>
      <c r="E53" s="122"/>
      <c r="F53" s="122"/>
      <c r="G53" s="122"/>
      <c r="H53" s="123"/>
      <c r="I53" s="124" t="s">
        <v>4</v>
      </c>
      <c r="J53" s="124"/>
      <c r="K53" s="124" t="s">
        <v>25</v>
      </c>
      <c r="L53" s="124"/>
      <c r="M53" s="124"/>
      <c r="N53" s="124"/>
      <c r="O53" s="124" t="str">
        <f>+O23</f>
        <v>Норматив
 расхода питьевой воды, м3 **</v>
      </c>
      <c r="P53" s="124"/>
      <c r="Q53" s="124"/>
      <c r="R53" s="124"/>
      <c r="S53" s="124"/>
      <c r="T53" s="124" t="s">
        <v>5</v>
      </c>
      <c r="U53" s="124"/>
      <c r="V53" s="124"/>
      <c r="W53" s="124"/>
      <c r="X53" s="124"/>
      <c r="AI53" s="15"/>
    </row>
    <row r="54" spans="1:35" ht="12.75" customHeight="1" hidden="1">
      <c r="A54" s="95">
        <v>1</v>
      </c>
      <c r="B54" s="96"/>
      <c r="C54" s="95">
        <v>2</v>
      </c>
      <c r="D54" s="97"/>
      <c r="E54" s="97"/>
      <c r="F54" s="97"/>
      <c r="G54" s="97"/>
      <c r="H54" s="96"/>
      <c r="I54" s="125">
        <v>3</v>
      </c>
      <c r="J54" s="125"/>
      <c r="K54" s="125">
        <v>4</v>
      </c>
      <c r="L54" s="125"/>
      <c r="M54" s="125"/>
      <c r="N54" s="125"/>
      <c r="O54" s="125">
        <v>5</v>
      </c>
      <c r="P54" s="125"/>
      <c r="Q54" s="125"/>
      <c r="R54" s="125"/>
      <c r="S54" s="125"/>
      <c r="T54" s="125">
        <v>6</v>
      </c>
      <c r="U54" s="125"/>
      <c r="V54" s="125"/>
      <c r="W54" s="125"/>
      <c r="X54" s="125"/>
      <c r="AI54" s="15"/>
    </row>
    <row r="55" spans="1:35" ht="12.75" customHeight="1">
      <c r="A55" s="109" t="s">
        <v>39</v>
      </c>
      <c r="B55" s="110"/>
      <c r="C55" s="111" t="s">
        <v>40</v>
      </c>
      <c r="D55" s="112"/>
      <c r="E55" s="112"/>
      <c r="F55" s="112"/>
      <c r="G55" s="112"/>
      <c r="H55" s="113"/>
      <c r="I55" s="114" t="s">
        <v>8</v>
      </c>
      <c r="J55" s="115"/>
      <c r="K55" s="116">
        <f>K17</f>
        <v>15.12</v>
      </c>
      <c r="L55" s="116"/>
      <c r="M55" s="116"/>
      <c r="N55" s="116"/>
      <c r="O55" s="117">
        <v>2.32</v>
      </c>
      <c r="P55" s="117"/>
      <c r="Q55" s="117"/>
      <c r="R55" s="117"/>
      <c r="S55" s="117"/>
      <c r="T55" s="116">
        <f>K55*O55</f>
        <v>35.078399999999995</v>
      </c>
      <c r="U55" s="116"/>
      <c r="V55" s="116"/>
      <c r="W55" s="116"/>
      <c r="X55" s="116"/>
      <c r="AG55" s="27">
        <f>+T55</f>
        <v>35.078399999999995</v>
      </c>
      <c r="AI55" s="15"/>
    </row>
    <row r="56" spans="4:35" ht="12.75" hidden="1">
      <c r="D56" s="76"/>
      <c r="E56" s="76"/>
      <c r="F56" s="76"/>
      <c r="G56" s="76"/>
      <c r="H56" s="76"/>
      <c r="I56" s="76"/>
      <c r="J56" s="76"/>
      <c r="AI56" s="15"/>
    </row>
    <row r="57" spans="1:33" s="24" customFormat="1" ht="29.25" customHeight="1">
      <c r="A57" s="118" t="s">
        <v>52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</row>
    <row r="58" spans="1:35" ht="51" customHeight="1" hidden="1">
      <c r="A58" s="119" t="s">
        <v>3</v>
      </c>
      <c r="B58" s="120"/>
      <c r="C58" s="121" t="s">
        <v>24</v>
      </c>
      <c r="D58" s="122"/>
      <c r="E58" s="122"/>
      <c r="F58" s="122"/>
      <c r="G58" s="122"/>
      <c r="H58" s="123"/>
      <c r="I58" s="124" t="s">
        <v>4</v>
      </c>
      <c r="J58" s="124"/>
      <c r="K58" s="124" t="s">
        <v>25</v>
      </c>
      <c r="L58" s="124"/>
      <c r="M58" s="124"/>
      <c r="N58" s="124"/>
      <c r="O58" s="124" t="s">
        <v>38</v>
      </c>
      <c r="P58" s="124"/>
      <c r="Q58" s="124"/>
      <c r="R58" s="124"/>
      <c r="S58" s="124"/>
      <c r="T58" s="124" t="s">
        <v>5</v>
      </c>
      <c r="U58" s="124"/>
      <c r="V58" s="124"/>
      <c r="W58" s="124"/>
      <c r="X58" s="124"/>
      <c r="AI58" s="15"/>
    </row>
    <row r="59" spans="1:35" ht="12.75" customHeight="1" hidden="1">
      <c r="A59" s="95">
        <v>1</v>
      </c>
      <c r="B59" s="96"/>
      <c r="C59" s="95">
        <v>2</v>
      </c>
      <c r="D59" s="97"/>
      <c r="E59" s="97"/>
      <c r="F59" s="97"/>
      <c r="G59" s="97"/>
      <c r="H59" s="96"/>
      <c r="I59" s="125">
        <v>3</v>
      </c>
      <c r="J59" s="125"/>
      <c r="K59" s="125">
        <v>4</v>
      </c>
      <c r="L59" s="125"/>
      <c r="M59" s="125"/>
      <c r="N59" s="125"/>
      <c r="O59" s="125">
        <v>5</v>
      </c>
      <c r="P59" s="125"/>
      <c r="Q59" s="125"/>
      <c r="R59" s="125"/>
      <c r="S59" s="125"/>
      <c r="T59" s="125">
        <v>6</v>
      </c>
      <c r="U59" s="125"/>
      <c r="V59" s="125"/>
      <c r="W59" s="125"/>
      <c r="X59" s="125"/>
      <c r="AI59" s="15"/>
    </row>
    <row r="60" spans="1:35" ht="12.75" customHeight="1">
      <c r="A60" s="109" t="s">
        <v>39</v>
      </c>
      <c r="B60" s="110"/>
      <c r="C60" s="111" t="s">
        <v>40</v>
      </c>
      <c r="D60" s="112"/>
      <c r="E60" s="112"/>
      <c r="F60" s="112"/>
      <c r="G60" s="112"/>
      <c r="H60" s="113"/>
      <c r="I60" s="114" t="s">
        <v>8</v>
      </c>
      <c r="J60" s="115"/>
      <c r="K60" s="116">
        <f>K17</f>
        <v>15.12</v>
      </c>
      <c r="L60" s="116"/>
      <c r="M60" s="116"/>
      <c r="N60" s="116"/>
      <c r="O60" s="117">
        <v>1.91</v>
      </c>
      <c r="P60" s="117"/>
      <c r="Q60" s="117"/>
      <c r="R60" s="117"/>
      <c r="S60" s="117"/>
      <c r="T60" s="116">
        <f>K60*O60</f>
        <v>28.879199999999997</v>
      </c>
      <c r="U60" s="116"/>
      <c r="V60" s="116"/>
      <c r="W60" s="116"/>
      <c r="X60" s="116"/>
      <c r="AG60" s="27">
        <f>+T60</f>
        <v>28.879199999999997</v>
      </c>
      <c r="AI60" s="15"/>
    </row>
    <row r="61" spans="4:35" ht="12.75" hidden="1">
      <c r="D61" s="76"/>
      <c r="E61" s="76"/>
      <c r="F61" s="76"/>
      <c r="G61" s="76"/>
      <c r="H61" s="76"/>
      <c r="I61" s="76"/>
      <c r="J61" s="76"/>
      <c r="AI61" s="15"/>
    </row>
    <row r="62" spans="1:33" s="24" customFormat="1" ht="29.25" customHeight="1">
      <c r="A62" s="118" t="s">
        <v>53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35" ht="51" customHeight="1" hidden="1">
      <c r="A63" s="119" t="s">
        <v>3</v>
      </c>
      <c r="B63" s="120"/>
      <c r="C63" s="121" t="s">
        <v>24</v>
      </c>
      <c r="D63" s="122"/>
      <c r="E63" s="122"/>
      <c r="F63" s="122"/>
      <c r="G63" s="122"/>
      <c r="H63" s="123"/>
      <c r="I63" s="124" t="s">
        <v>4</v>
      </c>
      <c r="J63" s="124"/>
      <c r="K63" s="124" t="s">
        <v>25</v>
      </c>
      <c r="L63" s="124"/>
      <c r="M63" s="124"/>
      <c r="N63" s="124"/>
      <c r="O63" s="124" t="s">
        <v>38</v>
      </c>
      <c r="P63" s="124"/>
      <c r="Q63" s="124"/>
      <c r="R63" s="124"/>
      <c r="S63" s="124"/>
      <c r="T63" s="124" t="s">
        <v>5</v>
      </c>
      <c r="U63" s="124"/>
      <c r="V63" s="124"/>
      <c r="W63" s="124"/>
      <c r="X63" s="124"/>
      <c r="AI63" s="15"/>
    </row>
    <row r="64" spans="1:35" ht="12.75" customHeight="1" hidden="1">
      <c r="A64" s="95">
        <v>1</v>
      </c>
      <c r="B64" s="96"/>
      <c r="C64" s="95">
        <v>2</v>
      </c>
      <c r="D64" s="97"/>
      <c r="E64" s="97"/>
      <c r="F64" s="97"/>
      <c r="G64" s="97"/>
      <c r="H64" s="96"/>
      <c r="I64" s="125">
        <v>3</v>
      </c>
      <c r="J64" s="125"/>
      <c r="K64" s="125">
        <v>4</v>
      </c>
      <c r="L64" s="125"/>
      <c r="M64" s="125"/>
      <c r="N64" s="125"/>
      <c r="O64" s="125">
        <v>5</v>
      </c>
      <c r="P64" s="125"/>
      <c r="Q64" s="125"/>
      <c r="R64" s="125"/>
      <c r="S64" s="125"/>
      <c r="T64" s="125">
        <v>6</v>
      </c>
      <c r="U64" s="125"/>
      <c r="V64" s="125"/>
      <c r="W64" s="125"/>
      <c r="X64" s="125"/>
      <c r="AI64" s="15"/>
    </row>
    <row r="65" spans="1:35" ht="12.75" customHeight="1">
      <c r="A65" s="109" t="s">
        <v>39</v>
      </c>
      <c r="B65" s="110"/>
      <c r="C65" s="111" t="s">
        <v>40</v>
      </c>
      <c r="D65" s="112"/>
      <c r="E65" s="112"/>
      <c r="F65" s="112"/>
      <c r="G65" s="112"/>
      <c r="H65" s="113"/>
      <c r="I65" s="114" t="s">
        <v>8</v>
      </c>
      <c r="J65" s="115"/>
      <c r="K65" s="116">
        <f>K17</f>
        <v>15.12</v>
      </c>
      <c r="L65" s="116"/>
      <c r="M65" s="116"/>
      <c r="N65" s="116"/>
      <c r="O65" s="117">
        <v>1.17</v>
      </c>
      <c r="P65" s="117"/>
      <c r="Q65" s="117"/>
      <c r="R65" s="117"/>
      <c r="S65" s="117"/>
      <c r="T65" s="116">
        <f>K65*O65</f>
        <v>17.690399999999997</v>
      </c>
      <c r="U65" s="116"/>
      <c r="V65" s="116"/>
      <c r="W65" s="116"/>
      <c r="X65" s="116"/>
      <c r="AG65" s="27">
        <f>+T65</f>
        <v>17.690399999999997</v>
      </c>
      <c r="AI65" s="15"/>
    </row>
    <row r="66" spans="4:35" ht="12.75" hidden="1">
      <c r="D66" s="76"/>
      <c r="E66" s="76"/>
      <c r="F66" s="76"/>
      <c r="G66" s="76"/>
      <c r="H66" s="76"/>
      <c r="I66" s="76"/>
      <c r="J66" s="76"/>
      <c r="AI66" s="15"/>
    </row>
    <row r="67" spans="1:33" s="24" customFormat="1" ht="29.25" customHeight="1">
      <c r="A67" s="118" t="s">
        <v>54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</row>
    <row r="68" spans="1:35" ht="51" customHeight="1" hidden="1">
      <c r="A68" s="119" t="s">
        <v>3</v>
      </c>
      <c r="B68" s="120"/>
      <c r="C68" s="121" t="s">
        <v>24</v>
      </c>
      <c r="D68" s="122"/>
      <c r="E68" s="122"/>
      <c r="F68" s="122"/>
      <c r="G68" s="122"/>
      <c r="H68" s="123"/>
      <c r="I68" s="124" t="s">
        <v>4</v>
      </c>
      <c r="J68" s="124"/>
      <c r="K68" s="124" t="s">
        <v>25</v>
      </c>
      <c r="L68" s="124"/>
      <c r="M68" s="124"/>
      <c r="N68" s="124"/>
      <c r="O68" s="124" t="s">
        <v>38</v>
      </c>
      <c r="P68" s="124"/>
      <c r="Q68" s="124"/>
      <c r="R68" s="124"/>
      <c r="S68" s="124"/>
      <c r="T68" s="124" t="s">
        <v>5</v>
      </c>
      <c r="U68" s="124"/>
      <c r="V68" s="124"/>
      <c r="W68" s="124"/>
      <c r="X68" s="124"/>
      <c r="AI68" s="15"/>
    </row>
    <row r="69" spans="1:35" ht="12.75" customHeight="1" hidden="1">
      <c r="A69" s="95">
        <v>1</v>
      </c>
      <c r="B69" s="96"/>
      <c r="C69" s="95">
        <v>2</v>
      </c>
      <c r="D69" s="97"/>
      <c r="E69" s="97"/>
      <c r="F69" s="97"/>
      <c r="G69" s="97"/>
      <c r="H69" s="96"/>
      <c r="I69" s="125">
        <v>3</v>
      </c>
      <c r="J69" s="125"/>
      <c r="K69" s="125">
        <v>4</v>
      </c>
      <c r="L69" s="125"/>
      <c r="M69" s="125"/>
      <c r="N69" s="125"/>
      <c r="O69" s="125">
        <v>5</v>
      </c>
      <c r="P69" s="125"/>
      <c r="Q69" s="125"/>
      <c r="R69" s="125"/>
      <c r="S69" s="125"/>
      <c r="T69" s="125">
        <v>6</v>
      </c>
      <c r="U69" s="125"/>
      <c r="V69" s="125"/>
      <c r="W69" s="125"/>
      <c r="X69" s="125"/>
      <c r="AI69" s="15"/>
    </row>
    <row r="70" spans="1:35" ht="12.75" customHeight="1">
      <c r="A70" s="109" t="s">
        <v>39</v>
      </c>
      <c r="B70" s="110"/>
      <c r="C70" s="111" t="s">
        <v>40</v>
      </c>
      <c r="D70" s="112"/>
      <c r="E70" s="112"/>
      <c r="F70" s="112"/>
      <c r="G70" s="112"/>
      <c r="H70" s="113"/>
      <c r="I70" s="114" t="s">
        <v>8</v>
      </c>
      <c r="J70" s="115"/>
      <c r="K70" s="116">
        <f>K17</f>
        <v>15.12</v>
      </c>
      <c r="L70" s="116"/>
      <c r="M70" s="116"/>
      <c r="N70" s="116"/>
      <c r="O70" s="117">
        <v>2.97</v>
      </c>
      <c r="P70" s="117"/>
      <c r="Q70" s="117"/>
      <c r="R70" s="117"/>
      <c r="S70" s="117"/>
      <c r="T70" s="116">
        <f>K70*O70</f>
        <v>44.9064</v>
      </c>
      <c r="U70" s="116"/>
      <c r="V70" s="116"/>
      <c r="W70" s="116"/>
      <c r="X70" s="116"/>
      <c r="AG70" s="27">
        <f>+T70</f>
        <v>44.9064</v>
      </c>
      <c r="AI70" s="15"/>
    </row>
    <row r="71" spans="4:35" ht="9" customHeight="1">
      <c r="D71" s="76"/>
      <c r="E71" s="76"/>
      <c r="F71" s="76"/>
      <c r="G71" s="76"/>
      <c r="H71" s="76"/>
      <c r="I71" s="76"/>
      <c r="J71" s="76"/>
      <c r="AI71" s="15"/>
    </row>
    <row r="72" spans="1:35" s="19" customFormat="1" ht="15">
      <c r="A72" s="130" t="s">
        <v>42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4"/>
      <c r="AG72" s="14"/>
      <c r="AH72" s="17"/>
      <c r="AI72" s="18"/>
    </row>
    <row r="73" ht="6.75" customHeight="1">
      <c r="AI73" s="15"/>
    </row>
    <row r="74" spans="1:33" s="24" customFormat="1" ht="28.5" customHeight="1">
      <c r="A74" s="118" t="s">
        <v>56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23"/>
      <c r="AG74" s="23"/>
    </row>
    <row r="75" spans="1:35" ht="51" customHeight="1">
      <c r="A75" s="119" t="s">
        <v>3</v>
      </c>
      <c r="B75" s="120"/>
      <c r="C75" s="121" t="s">
        <v>24</v>
      </c>
      <c r="D75" s="122"/>
      <c r="E75" s="122"/>
      <c r="F75" s="122"/>
      <c r="G75" s="122"/>
      <c r="H75" s="123"/>
      <c r="I75" s="124" t="s">
        <v>4</v>
      </c>
      <c r="J75" s="124"/>
      <c r="K75" s="124" t="s">
        <v>25</v>
      </c>
      <c r="L75" s="124"/>
      <c r="M75" s="124"/>
      <c r="N75" s="124"/>
      <c r="O75" s="124" t="s">
        <v>38</v>
      </c>
      <c r="P75" s="124"/>
      <c r="Q75" s="124"/>
      <c r="R75" s="124"/>
      <c r="S75" s="124"/>
      <c r="T75" s="124" t="s">
        <v>5</v>
      </c>
      <c r="U75" s="124"/>
      <c r="V75" s="124"/>
      <c r="W75" s="124"/>
      <c r="X75" s="124"/>
      <c r="AI75" s="15"/>
    </row>
    <row r="76" spans="1:35" ht="12.75" customHeight="1">
      <c r="A76" s="95">
        <v>1</v>
      </c>
      <c r="B76" s="96"/>
      <c r="C76" s="95">
        <v>2</v>
      </c>
      <c r="D76" s="97"/>
      <c r="E76" s="97"/>
      <c r="F76" s="97"/>
      <c r="G76" s="97"/>
      <c r="H76" s="96"/>
      <c r="I76" s="125">
        <v>3</v>
      </c>
      <c r="J76" s="125"/>
      <c r="K76" s="125">
        <v>4</v>
      </c>
      <c r="L76" s="125"/>
      <c r="M76" s="125"/>
      <c r="N76" s="125"/>
      <c r="O76" s="125">
        <v>5</v>
      </c>
      <c r="P76" s="125"/>
      <c r="Q76" s="125"/>
      <c r="R76" s="125"/>
      <c r="S76" s="125"/>
      <c r="T76" s="126" t="s">
        <v>82</v>
      </c>
      <c r="U76" s="127"/>
      <c r="V76" s="127"/>
      <c r="W76" s="127"/>
      <c r="X76" s="128"/>
      <c r="AG76" s="14" t="s">
        <v>29</v>
      </c>
      <c r="AI76" s="15"/>
    </row>
    <row r="77" spans="1:35" ht="12.75" customHeight="1">
      <c r="A77" s="109" t="s">
        <v>39</v>
      </c>
      <c r="B77" s="110"/>
      <c r="C77" s="111" t="s">
        <v>40</v>
      </c>
      <c r="D77" s="112"/>
      <c r="E77" s="112"/>
      <c r="F77" s="112"/>
      <c r="G77" s="112"/>
      <c r="H77" s="113"/>
      <c r="I77" s="114" t="s">
        <v>8</v>
      </c>
      <c r="J77" s="115"/>
      <c r="K77" s="116">
        <f>+K70</f>
        <v>15.12</v>
      </c>
      <c r="L77" s="116"/>
      <c r="M77" s="116"/>
      <c r="N77" s="116"/>
      <c r="O77" s="117">
        <v>7.56</v>
      </c>
      <c r="P77" s="117"/>
      <c r="Q77" s="117"/>
      <c r="R77" s="117"/>
      <c r="S77" s="117"/>
      <c r="T77" s="116">
        <f>K77*O77</f>
        <v>114.3072</v>
      </c>
      <c r="U77" s="116"/>
      <c r="V77" s="116"/>
      <c r="W77" s="116"/>
      <c r="X77" s="116"/>
      <c r="AG77" s="27">
        <f>+T77</f>
        <v>114.3072</v>
      </c>
      <c r="AI77" s="15"/>
    </row>
    <row r="78" spans="4:35" ht="12.75" hidden="1">
      <c r="D78" s="76"/>
      <c r="E78" s="76"/>
      <c r="F78" s="76"/>
      <c r="G78" s="76"/>
      <c r="H78" s="76"/>
      <c r="I78" s="76"/>
      <c r="J78" s="76"/>
      <c r="AI78" s="15"/>
    </row>
    <row r="79" spans="1:33" s="24" customFormat="1" ht="30.75" customHeight="1">
      <c r="A79" s="118" t="s">
        <v>57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23"/>
      <c r="AG79" s="23"/>
    </row>
    <row r="80" spans="1:35" ht="51" customHeight="1" hidden="1">
      <c r="A80" s="119" t="s">
        <v>3</v>
      </c>
      <c r="B80" s="120"/>
      <c r="C80" s="121" t="s">
        <v>24</v>
      </c>
      <c r="D80" s="122"/>
      <c r="E80" s="122"/>
      <c r="F80" s="122"/>
      <c r="G80" s="122"/>
      <c r="H80" s="123"/>
      <c r="I80" s="124" t="s">
        <v>4</v>
      </c>
      <c r="J80" s="124"/>
      <c r="K80" s="124" t="s">
        <v>25</v>
      </c>
      <c r="L80" s="124"/>
      <c r="M80" s="124"/>
      <c r="N80" s="124"/>
      <c r="O80" s="124" t="s">
        <v>38</v>
      </c>
      <c r="P80" s="124"/>
      <c r="Q80" s="124"/>
      <c r="R80" s="124"/>
      <c r="S80" s="124"/>
      <c r="T80" s="124" t="s">
        <v>5</v>
      </c>
      <c r="U80" s="124"/>
      <c r="V80" s="124"/>
      <c r="W80" s="124"/>
      <c r="X80" s="124"/>
      <c r="AI80" s="15"/>
    </row>
    <row r="81" spans="1:35" ht="12.75" customHeight="1" hidden="1">
      <c r="A81" s="95">
        <v>1</v>
      </c>
      <c r="B81" s="96"/>
      <c r="C81" s="95">
        <v>2</v>
      </c>
      <c r="D81" s="97"/>
      <c r="E81" s="97"/>
      <c r="F81" s="97"/>
      <c r="G81" s="97"/>
      <c r="H81" s="96"/>
      <c r="I81" s="125">
        <v>3</v>
      </c>
      <c r="J81" s="125"/>
      <c r="K81" s="125">
        <v>4</v>
      </c>
      <c r="L81" s="125"/>
      <c r="M81" s="125"/>
      <c r="N81" s="125"/>
      <c r="O81" s="125">
        <v>5</v>
      </c>
      <c r="P81" s="125"/>
      <c r="Q81" s="125"/>
      <c r="R81" s="125"/>
      <c r="S81" s="125"/>
      <c r="T81" s="125">
        <v>6</v>
      </c>
      <c r="U81" s="125"/>
      <c r="V81" s="125"/>
      <c r="W81" s="125"/>
      <c r="X81" s="125"/>
      <c r="AI81" s="15"/>
    </row>
    <row r="82" spans="1:35" ht="12.75" customHeight="1">
      <c r="A82" s="109" t="s">
        <v>39</v>
      </c>
      <c r="B82" s="110"/>
      <c r="C82" s="111" t="s">
        <v>40</v>
      </c>
      <c r="D82" s="112"/>
      <c r="E82" s="112"/>
      <c r="F82" s="112"/>
      <c r="G82" s="112"/>
      <c r="H82" s="113"/>
      <c r="I82" s="114" t="s">
        <v>8</v>
      </c>
      <c r="J82" s="115"/>
      <c r="K82" s="116">
        <f>+K77</f>
        <v>15.12</v>
      </c>
      <c r="L82" s="116"/>
      <c r="M82" s="116"/>
      <c r="N82" s="116"/>
      <c r="O82" s="117">
        <v>7.46</v>
      </c>
      <c r="P82" s="117"/>
      <c r="Q82" s="117"/>
      <c r="R82" s="117"/>
      <c r="S82" s="117"/>
      <c r="T82" s="116">
        <f>K82*O82</f>
        <v>112.7952</v>
      </c>
      <c r="U82" s="116"/>
      <c r="V82" s="116"/>
      <c r="W82" s="116"/>
      <c r="X82" s="116"/>
      <c r="AG82" s="27">
        <f>+T82</f>
        <v>112.7952</v>
      </c>
      <c r="AI82" s="15"/>
    </row>
    <row r="83" spans="4:35" ht="12.75" hidden="1">
      <c r="D83" s="76"/>
      <c r="E83" s="76"/>
      <c r="F83" s="76"/>
      <c r="G83" s="76"/>
      <c r="H83" s="76"/>
      <c r="I83" s="76"/>
      <c r="J83" s="76"/>
      <c r="AI83" s="15"/>
    </row>
    <row r="84" spans="1:33" s="24" customFormat="1" ht="26.25" customHeight="1">
      <c r="A84" s="118" t="s">
        <v>58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</row>
    <row r="85" spans="1:35" ht="51" customHeight="1" hidden="1">
      <c r="A85" s="119" t="s">
        <v>3</v>
      </c>
      <c r="B85" s="120"/>
      <c r="C85" s="121" t="s">
        <v>24</v>
      </c>
      <c r="D85" s="122"/>
      <c r="E85" s="122"/>
      <c r="F85" s="122"/>
      <c r="G85" s="122"/>
      <c r="H85" s="123"/>
      <c r="I85" s="124" t="s">
        <v>4</v>
      </c>
      <c r="J85" s="124"/>
      <c r="K85" s="124" t="s">
        <v>25</v>
      </c>
      <c r="L85" s="124"/>
      <c r="M85" s="124"/>
      <c r="N85" s="124"/>
      <c r="O85" s="124" t="s">
        <v>38</v>
      </c>
      <c r="P85" s="124"/>
      <c r="Q85" s="124"/>
      <c r="R85" s="124"/>
      <c r="S85" s="124"/>
      <c r="T85" s="124" t="s">
        <v>5</v>
      </c>
      <c r="U85" s="124"/>
      <c r="V85" s="124"/>
      <c r="W85" s="124"/>
      <c r="X85" s="124"/>
      <c r="AI85" s="15"/>
    </row>
    <row r="86" spans="1:35" ht="12.75" customHeight="1" hidden="1">
      <c r="A86" s="95">
        <v>1</v>
      </c>
      <c r="B86" s="96"/>
      <c r="C86" s="95">
        <v>2</v>
      </c>
      <c r="D86" s="97"/>
      <c r="E86" s="97"/>
      <c r="F86" s="97"/>
      <c r="G86" s="97"/>
      <c r="H86" s="96"/>
      <c r="I86" s="125">
        <v>3</v>
      </c>
      <c r="J86" s="125"/>
      <c r="K86" s="125">
        <v>4</v>
      </c>
      <c r="L86" s="125"/>
      <c r="M86" s="125"/>
      <c r="N86" s="125"/>
      <c r="O86" s="125">
        <v>5</v>
      </c>
      <c r="P86" s="125"/>
      <c r="Q86" s="125"/>
      <c r="R86" s="125"/>
      <c r="S86" s="125"/>
      <c r="T86" s="125">
        <v>6</v>
      </c>
      <c r="U86" s="125"/>
      <c r="V86" s="125"/>
      <c r="W86" s="125"/>
      <c r="X86" s="125"/>
      <c r="AI86" s="15"/>
    </row>
    <row r="87" spans="1:35" ht="12.75" customHeight="1">
      <c r="A87" s="109" t="s">
        <v>39</v>
      </c>
      <c r="B87" s="110"/>
      <c r="C87" s="111" t="s">
        <v>40</v>
      </c>
      <c r="D87" s="112"/>
      <c r="E87" s="112"/>
      <c r="F87" s="112"/>
      <c r="G87" s="112"/>
      <c r="H87" s="113"/>
      <c r="I87" s="114" t="s">
        <v>8</v>
      </c>
      <c r="J87" s="115"/>
      <c r="K87" s="116">
        <f>+K82</f>
        <v>15.12</v>
      </c>
      <c r="L87" s="116"/>
      <c r="M87" s="116"/>
      <c r="N87" s="116"/>
      <c r="O87" s="117">
        <v>7.36</v>
      </c>
      <c r="P87" s="117"/>
      <c r="Q87" s="117"/>
      <c r="R87" s="117"/>
      <c r="S87" s="117"/>
      <c r="T87" s="116">
        <f>K87*O87</f>
        <v>111.2832</v>
      </c>
      <c r="U87" s="116"/>
      <c r="V87" s="116"/>
      <c r="W87" s="116"/>
      <c r="X87" s="116"/>
      <c r="AG87" s="27">
        <f>+T87</f>
        <v>111.2832</v>
      </c>
      <c r="AI87" s="15"/>
    </row>
    <row r="88" spans="4:35" ht="12.75" hidden="1">
      <c r="D88" s="76"/>
      <c r="E88" s="76"/>
      <c r="F88" s="76"/>
      <c r="G88" s="76"/>
      <c r="H88" s="76"/>
      <c r="I88" s="76"/>
      <c r="J88" s="76"/>
      <c r="AI88" s="15"/>
    </row>
    <row r="89" spans="1:33" s="24" customFormat="1" ht="25.5" customHeight="1">
      <c r="A89" s="118" t="s">
        <v>59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</row>
    <row r="90" spans="1:35" ht="51" customHeight="1" hidden="1">
      <c r="A90" s="119" t="s">
        <v>3</v>
      </c>
      <c r="B90" s="120"/>
      <c r="C90" s="121" t="s">
        <v>24</v>
      </c>
      <c r="D90" s="122"/>
      <c r="E90" s="122"/>
      <c r="F90" s="122"/>
      <c r="G90" s="122"/>
      <c r="H90" s="123"/>
      <c r="I90" s="124" t="s">
        <v>4</v>
      </c>
      <c r="J90" s="124"/>
      <c r="K90" s="124" t="s">
        <v>25</v>
      </c>
      <c r="L90" s="124"/>
      <c r="M90" s="124"/>
      <c r="N90" s="124"/>
      <c r="O90" s="124" t="s">
        <v>38</v>
      </c>
      <c r="P90" s="124"/>
      <c r="Q90" s="124"/>
      <c r="R90" s="124"/>
      <c r="S90" s="124"/>
      <c r="T90" s="124" t="s">
        <v>5</v>
      </c>
      <c r="U90" s="124"/>
      <c r="V90" s="124"/>
      <c r="W90" s="124"/>
      <c r="X90" s="124"/>
      <c r="AI90" s="15"/>
    </row>
    <row r="91" spans="1:35" ht="12.75" customHeight="1" hidden="1">
      <c r="A91" s="95">
        <v>1</v>
      </c>
      <c r="B91" s="96"/>
      <c r="C91" s="95">
        <v>2</v>
      </c>
      <c r="D91" s="97"/>
      <c r="E91" s="97"/>
      <c r="F91" s="97"/>
      <c r="G91" s="97"/>
      <c r="H91" s="96"/>
      <c r="I91" s="125">
        <v>3</v>
      </c>
      <c r="J91" s="125"/>
      <c r="K91" s="125">
        <v>4</v>
      </c>
      <c r="L91" s="125"/>
      <c r="M91" s="125"/>
      <c r="N91" s="125"/>
      <c r="O91" s="125">
        <v>5</v>
      </c>
      <c r="P91" s="125"/>
      <c r="Q91" s="125"/>
      <c r="R91" s="125"/>
      <c r="S91" s="125"/>
      <c r="T91" s="125">
        <v>6</v>
      </c>
      <c r="U91" s="125"/>
      <c r="V91" s="125"/>
      <c r="W91" s="125"/>
      <c r="X91" s="125"/>
      <c r="AI91" s="15"/>
    </row>
    <row r="92" spans="1:35" ht="12.75" customHeight="1">
      <c r="A92" s="109" t="s">
        <v>39</v>
      </c>
      <c r="B92" s="110"/>
      <c r="C92" s="111" t="s">
        <v>40</v>
      </c>
      <c r="D92" s="112"/>
      <c r="E92" s="112"/>
      <c r="F92" s="112"/>
      <c r="G92" s="112"/>
      <c r="H92" s="113"/>
      <c r="I92" s="114" t="s">
        <v>8</v>
      </c>
      <c r="J92" s="115"/>
      <c r="K92" s="116">
        <f>+K87</f>
        <v>15.12</v>
      </c>
      <c r="L92" s="116"/>
      <c r="M92" s="116"/>
      <c r="N92" s="116"/>
      <c r="O92" s="117">
        <v>7.16</v>
      </c>
      <c r="P92" s="117"/>
      <c r="Q92" s="117"/>
      <c r="R92" s="117"/>
      <c r="S92" s="117"/>
      <c r="T92" s="116">
        <f>K92*O92</f>
        <v>108.25919999999999</v>
      </c>
      <c r="U92" s="116"/>
      <c r="V92" s="116"/>
      <c r="W92" s="116"/>
      <c r="X92" s="116"/>
      <c r="AG92" s="27">
        <f>+T92</f>
        <v>108.25919999999999</v>
      </c>
      <c r="AI92" s="15"/>
    </row>
    <row r="93" spans="4:35" ht="12.75" hidden="1">
      <c r="D93" s="76"/>
      <c r="E93" s="76"/>
      <c r="F93" s="76"/>
      <c r="G93" s="76"/>
      <c r="H93" s="76"/>
      <c r="I93" s="76"/>
      <c r="J93" s="76"/>
      <c r="AI93" s="15"/>
    </row>
    <row r="94" spans="1:33" s="24" customFormat="1" ht="26.25" customHeight="1">
      <c r="A94" s="118" t="s">
        <v>60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</row>
    <row r="95" spans="1:35" ht="51" customHeight="1" hidden="1">
      <c r="A95" s="119" t="s">
        <v>3</v>
      </c>
      <c r="B95" s="120"/>
      <c r="C95" s="121" t="s">
        <v>24</v>
      </c>
      <c r="D95" s="122"/>
      <c r="E95" s="122"/>
      <c r="F95" s="122"/>
      <c r="G95" s="122"/>
      <c r="H95" s="123"/>
      <c r="I95" s="124" t="s">
        <v>4</v>
      </c>
      <c r="J95" s="124"/>
      <c r="K95" s="124" t="s">
        <v>25</v>
      </c>
      <c r="L95" s="124"/>
      <c r="M95" s="124"/>
      <c r="N95" s="124"/>
      <c r="O95" s="124" t="s">
        <v>38</v>
      </c>
      <c r="P95" s="124"/>
      <c r="Q95" s="124"/>
      <c r="R95" s="124"/>
      <c r="S95" s="124"/>
      <c r="T95" s="124" t="s">
        <v>5</v>
      </c>
      <c r="U95" s="124"/>
      <c r="V95" s="124"/>
      <c r="W95" s="124"/>
      <c r="X95" s="124"/>
      <c r="AI95" s="15"/>
    </row>
    <row r="96" spans="1:35" ht="12.75" customHeight="1" hidden="1">
      <c r="A96" s="95">
        <v>1</v>
      </c>
      <c r="B96" s="96"/>
      <c r="C96" s="95">
        <v>2</v>
      </c>
      <c r="D96" s="97"/>
      <c r="E96" s="97"/>
      <c r="F96" s="97"/>
      <c r="G96" s="97"/>
      <c r="H96" s="96"/>
      <c r="I96" s="125">
        <v>3</v>
      </c>
      <c r="J96" s="125"/>
      <c r="K96" s="125">
        <v>4</v>
      </c>
      <c r="L96" s="125"/>
      <c r="M96" s="125"/>
      <c r="N96" s="125"/>
      <c r="O96" s="125">
        <v>5</v>
      </c>
      <c r="P96" s="125"/>
      <c r="Q96" s="125"/>
      <c r="R96" s="125"/>
      <c r="S96" s="125"/>
      <c r="T96" s="125">
        <v>6</v>
      </c>
      <c r="U96" s="125"/>
      <c r="V96" s="125"/>
      <c r="W96" s="125"/>
      <c r="X96" s="125"/>
      <c r="AI96" s="15"/>
    </row>
    <row r="97" spans="1:35" ht="12.75" customHeight="1">
      <c r="A97" s="109" t="s">
        <v>39</v>
      </c>
      <c r="B97" s="110"/>
      <c r="C97" s="111" t="s">
        <v>40</v>
      </c>
      <c r="D97" s="112"/>
      <c r="E97" s="112"/>
      <c r="F97" s="112"/>
      <c r="G97" s="112"/>
      <c r="H97" s="113"/>
      <c r="I97" s="114" t="s">
        <v>8</v>
      </c>
      <c r="J97" s="115"/>
      <c r="K97" s="116">
        <f>+K92</f>
        <v>15.12</v>
      </c>
      <c r="L97" s="116"/>
      <c r="M97" s="116"/>
      <c r="N97" s="116"/>
      <c r="O97" s="117">
        <v>6.36</v>
      </c>
      <c r="P97" s="117"/>
      <c r="Q97" s="117"/>
      <c r="R97" s="117"/>
      <c r="S97" s="117"/>
      <c r="T97" s="116">
        <f>K97*O97</f>
        <v>96.1632</v>
      </c>
      <c r="U97" s="116"/>
      <c r="V97" s="116"/>
      <c r="W97" s="116"/>
      <c r="X97" s="116"/>
      <c r="AG97" s="27">
        <f>+T97</f>
        <v>96.1632</v>
      </c>
      <c r="AI97" s="15"/>
    </row>
    <row r="98" spans="4:35" ht="12.75" hidden="1">
      <c r="D98" s="76"/>
      <c r="E98" s="76"/>
      <c r="F98" s="76"/>
      <c r="G98" s="76"/>
      <c r="H98" s="76"/>
      <c r="I98" s="76"/>
      <c r="J98" s="76"/>
      <c r="AI98" s="15"/>
    </row>
    <row r="99" spans="1:33" s="24" customFormat="1" ht="27" customHeight="1">
      <c r="A99" s="118" t="s">
        <v>50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</row>
    <row r="100" spans="1:35" ht="51" customHeight="1" hidden="1">
      <c r="A100" s="119" t="s">
        <v>3</v>
      </c>
      <c r="B100" s="120"/>
      <c r="C100" s="121" t="s">
        <v>24</v>
      </c>
      <c r="D100" s="122"/>
      <c r="E100" s="122"/>
      <c r="F100" s="122"/>
      <c r="G100" s="122"/>
      <c r="H100" s="123"/>
      <c r="I100" s="124" t="s">
        <v>4</v>
      </c>
      <c r="J100" s="124"/>
      <c r="K100" s="124" t="s">
        <v>25</v>
      </c>
      <c r="L100" s="124"/>
      <c r="M100" s="124"/>
      <c r="N100" s="124"/>
      <c r="O100" s="124" t="s">
        <v>38</v>
      </c>
      <c r="P100" s="124"/>
      <c r="Q100" s="124"/>
      <c r="R100" s="124"/>
      <c r="S100" s="124"/>
      <c r="T100" s="124" t="s">
        <v>5</v>
      </c>
      <c r="U100" s="124"/>
      <c r="V100" s="124"/>
      <c r="W100" s="124"/>
      <c r="X100" s="124"/>
      <c r="AI100" s="15"/>
    </row>
    <row r="101" spans="1:35" ht="12.75" customHeight="1" hidden="1">
      <c r="A101" s="95">
        <v>1</v>
      </c>
      <c r="B101" s="96"/>
      <c r="C101" s="95">
        <v>2</v>
      </c>
      <c r="D101" s="97"/>
      <c r="E101" s="97"/>
      <c r="F101" s="97"/>
      <c r="G101" s="97"/>
      <c r="H101" s="96"/>
      <c r="I101" s="125">
        <v>3</v>
      </c>
      <c r="J101" s="125"/>
      <c r="K101" s="125">
        <v>4</v>
      </c>
      <c r="L101" s="125"/>
      <c r="M101" s="125"/>
      <c r="N101" s="125"/>
      <c r="O101" s="125">
        <v>5</v>
      </c>
      <c r="P101" s="125"/>
      <c r="Q101" s="125"/>
      <c r="R101" s="125"/>
      <c r="S101" s="125"/>
      <c r="T101" s="125">
        <v>6</v>
      </c>
      <c r="U101" s="125"/>
      <c r="V101" s="125"/>
      <c r="W101" s="125"/>
      <c r="X101" s="125"/>
      <c r="AI101" s="15"/>
    </row>
    <row r="102" spans="1:35" ht="12.75" customHeight="1">
      <c r="A102" s="109" t="s">
        <v>39</v>
      </c>
      <c r="B102" s="110"/>
      <c r="C102" s="111" t="s">
        <v>40</v>
      </c>
      <c r="D102" s="112"/>
      <c r="E102" s="112"/>
      <c r="F102" s="112"/>
      <c r="G102" s="112"/>
      <c r="H102" s="113"/>
      <c r="I102" s="114" t="s">
        <v>8</v>
      </c>
      <c r="J102" s="115"/>
      <c r="K102" s="116">
        <f>+K97</f>
        <v>15.12</v>
      </c>
      <c r="L102" s="116"/>
      <c r="M102" s="116"/>
      <c r="N102" s="116"/>
      <c r="O102" s="117">
        <v>3.86</v>
      </c>
      <c r="P102" s="117"/>
      <c r="Q102" s="117"/>
      <c r="R102" s="117"/>
      <c r="S102" s="117"/>
      <c r="T102" s="116">
        <f>K102*O102</f>
        <v>58.36319999999999</v>
      </c>
      <c r="U102" s="116"/>
      <c r="V102" s="116"/>
      <c r="W102" s="116"/>
      <c r="X102" s="116"/>
      <c r="AG102" s="27">
        <f>+T102</f>
        <v>58.36319999999999</v>
      </c>
      <c r="AI102" s="15"/>
    </row>
    <row r="103" spans="4:35" ht="12.75" hidden="1">
      <c r="D103" s="76"/>
      <c r="E103" s="76"/>
      <c r="F103" s="76"/>
      <c r="G103" s="76"/>
      <c r="H103" s="76"/>
      <c r="I103" s="76"/>
      <c r="J103" s="76"/>
      <c r="AI103" s="15"/>
    </row>
    <row r="104" spans="1:33" s="24" customFormat="1" ht="26.25" customHeight="1">
      <c r="A104" s="118" t="s">
        <v>51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</row>
    <row r="105" spans="1:35" ht="51" customHeight="1" hidden="1">
      <c r="A105" s="119" t="s">
        <v>3</v>
      </c>
      <c r="B105" s="120"/>
      <c r="C105" s="121" t="s">
        <v>24</v>
      </c>
      <c r="D105" s="122"/>
      <c r="E105" s="122"/>
      <c r="F105" s="122"/>
      <c r="G105" s="122"/>
      <c r="H105" s="123"/>
      <c r="I105" s="124" t="s">
        <v>4</v>
      </c>
      <c r="J105" s="124"/>
      <c r="K105" s="124" t="s">
        <v>25</v>
      </c>
      <c r="L105" s="124"/>
      <c r="M105" s="124"/>
      <c r="N105" s="124"/>
      <c r="O105" s="124" t="s">
        <v>38</v>
      </c>
      <c r="P105" s="124"/>
      <c r="Q105" s="124"/>
      <c r="R105" s="124"/>
      <c r="S105" s="124"/>
      <c r="T105" s="124" t="s">
        <v>5</v>
      </c>
      <c r="U105" s="124"/>
      <c r="V105" s="124"/>
      <c r="W105" s="124"/>
      <c r="X105" s="124"/>
      <c r="AI105" s="15"/>
    </row>
    <row r="106" spans="1:35" ht="12.75" customHeight="1" hidden="1">
      <c r="A106" s="95">
        <v>1</v>
      </c>
      <c r="B106" s="96"/>
      <c r="C106" s="95">
        <v>2</v>
      </c>
      <c r="D106" s="97"/>
      <c r="E106" s="97"/>
      <c r="F106" s="97"/>
      <c r="G106" s="97"/>
      <c r="H106" s="96"/>
      <c r="I106" s="125">
        <v>3</v>
      </c>
      <c r="J106" s="125"/>
      <c r="K106" s="125">
        <v>4</v>
      </c>
      <c r="L106" s="125"/>
      <c r="M106" s="125"/>
      <c r="N106" s="125"/>
      <c r="O106" s="125">
        <v>5</v>
      </c>
      <c r="P106" s="125"/>
      <c r="Q106" s="125"/>
      <c r="R106" s="125"/>
      <c r="S106" s="125"/>
      <c r="T106" s="126" t="s">
        <v>82</v>
      </c>
      <c r="U106" s="127"/>
      <c r="V106" s="127"/>
      <c r="W106" s="127"/>
      <c r="X106" s="128"/>
      <c r="AI106" s="15"/>
    </row>
    <row r="107" spans="1:35" ht="12.75" customHeight="1">
      <c r="A107" s="109" t="s">
        <v>39</v>
      </c>
      <c r="B107" s="110"/>
      <c r="C107" s="111" t="s">
        <v>40</v>
      </c>
      <c r="D107" s="112"/>
      <c r="E107" s="112"/>
      <c r="F107" s="112"/>
      <c r="G107" s="112"/>
      <c r="H107" s="113"/>
      <c r="I107" s="114" t="s">
        <v>8</v>
      </c>
      <c r="J107" s="115"/>
      <c r="K107" s="116">
        <f>+K102</f>
        <v>15.12</v>
      </c>
      <c r="L107" s="116"/>
      <c r="M107" s="116"/>
      <c r="N107" s="116"/>
      <c r="O107" s="117">
        <v>3.09</v>
      </c>
      <c r="P107" s="117"/>
      <c r="Q107" s="117"/>
      <c r="R107" s="117"/>
      <c r="S107" s="117"/>
      <c r="T107" s="116">
        <f>K107*O107</f>
        <v>46.7208</v>
      </c>
      <c r="U107" s="116"/>
      <c r="V107" s="116"/>
      <c r="W107" s="116"/>
      <c r="X107" s="116"/>
      <c r="AG107" s="27">
        <f>+T107</f>
        <v>46.7208</v>
      </c>
      <c r="AI107" s="15"/>
    </row>
    <row r="108" spans="4:35" ht="12.75" hidden="1">
      <c r="D108" s="76"/>
      <c r="E108" s="76"/>
      <c r="F108" s="76"/>
      <c r="G108" s="76"/>
      <c r="H108" s="76"/>
      <c r="I108" s="76"/>
      <c r="J108" s="76"/>
      <c r="AI108" s="15"/>
    </row>
    <row r="109" spans="1:33" s="24" customFormat="1" ht="24.75" customHeight="1">
      <c r="A109" s="118" t="s">
        <v>61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</row>
    <row r="110" spans="1:35" ht="51" customHeight="1" hidden="1">
      <c r="A110" s="119" t="s">
        <v>3</v>
      </c>
      <c r="B110" s="120"/>
      <c r="C110" s="121" t="s">
        <v>24</v>
      </c>
      <c r="D110" s="122"/>
      <c r="E110" s="122"/>
      <c r="F110" s="122"/>
      <c r="G110" s="122"/>
      <c r="H110" s="123"/>
      <c r="I110" s="124" t="s">
        <v>4</v>
      </c>
      <c r="J110" s="124"/>
      <c r="K110" s="124" t="s">
        <v>25</v>
      </c>
      <c r="L110" s="124"/>
      <c r="M110" s="124"/>
      <c r="N110" s="124"/>
      <c r="O110" s="124" t="s">
        <v>38</v>
      </c>
      <c r="P110" s="124"/>
      <c r="Q110" s="124"/>
      <c r="R110" s="124"/>
      <c r="S110" s="124"/>
      <c r="T110" s="124" t="s">
        <v>5</v>
      </c>
      <c r="U110" s="124"/>
      <c r="V110" s="124"/>
      <c r="W110" s="124"/>
      <c r="X110" s="124"/>
      <c r="AI110" s="15"/>
    </row>
    <row r="111" spans="1:35" ht="12.75" customHeight="1" hidden="1">
      <c r="A111" s="95">
        <v>1</v>
      </c>
      <c r="B111" s="96"/>
      <c r="C111" s="95">
        <v>2</v>
      </c>
      <c r="D111" s="97"/>
      <c r="E111" s="97"/>
      <c r="F111" s="97"/>
      <c r="G111" s="97"/>
      <c r="H111" s="96"/>
      <c r="I111" s="125">
        <v>3</v>
      </c>
      <c r="J111" s="125"/>
      <c r="K111" s="125">
        <v>4</v>
      </c>
      <c r="L111" s="125"/>
      <c r="M111" s="125"/>
      <c r="N111" s="125"/>
      <c r="O111" s="125">
        <v>5</v>
      </c>
      <c r="P111" s="125"/>
      <c r="Q111" s="125"/>
      <c r="R111" s="125"/>
      <c r="S111" s="125"/>
      <c r="T111" s="125">
        <v>6</v>
      </c>
      <c r="U111" s="125"/>
      <c r="V111" s="125"/>
      <c r="W111" s="125"/>
      <c r="X111" s="125"/>
      <c r="AI111" s="15"/>
    </row>
    <row r="112" spans="1:35" ht="12.75" customHeight="1">
      <c r="A112" s="109" t="s">
        <v>39</v>
      </c>
      <c r="B112" s="110"/>
      <c r="C112" s="111" t="s">
        <v>40</v>
      </c>
      <c r="D112" s="112"/>
      <c r="E112" s="112"/>
      <c r="F112" s="112"/>
      <c r="G112" s="112"/>
      <c r="H112" s="113"/>
      <c r="I112" s="114" t="s">
        <v>8</v>
      </c>
      <c r="J112" s="115"/>
      <c r="K112" s="116">
        <f>+K107</f>
        <v>15.12</v>
      </c>
      <c r="L112" s="116"/>
      <c r="M112" s="116"/>
      <c r="N112" s="116"/>
      <c r="O112" s="117">
        <v>3.15</v>
      </c>
      <c r="P112" s="117"/>
      <c r="Q112" s="117"/>
      <c r="R112" s="117"/>
      <c r="S112" s="117"/>
      <c r="T112" s="116">
        <f>K112*O112</f>
        <v>47.62799999999999</v>
      </c>
      <c r="U112" s="116"/>
      <c r="V112" s="116"/>
      <c r="W112" s="116"/>
      <c r="X112" s="116"/>
      <c r="AG112" s="27">
        <f>+T112</f>
        <v>47.62799999999999</v>
      </c>
      <c r="AI112" s="15"/>
    </row>
    <row r="113" spans="4:35" ht="12.75" hidden="1">
      <c r="D113" s="76"/>
      <c r="E113" s="76"/>
      <c r="F113" s="76"/>
      <c r="G113" s="76"/>
      <c r="H113" s="76"/>
      <c r="I113" s="76"/>
      <c r="J113" s="76"/>
      <c r="AI113" s="15"/>
    </row>
    <row r="114" spans="1:33" s="24" customFormat="1" ht="24" customHeight="1">
      <c r="A114" s="118" t="s">
        <v>62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</row>
    <row r="115" spans="1:35" ht="51" customHeight="1" hidden="1">
      <c r="A115" s="119" t="s">
        <v>3</v>
      </c>
      <c r="B115" s="120"/>
      <c r="C115" s="121" t="s">
        <v>24</v>
      </c>
      <c r="D115" s="122"/>
      <c r="E115" s="122"/>
      <c r="F115" s="122"/>
      <c r="G115" s="122"/>
      <c r="H115" s="123"/>
      <c r="I115" s="124" t="s">
        <v>4</v>
      </c>
      <c r="J115" s="124"/>
      <c r="K115" s="124" t="s">
        <v>25</v>
      </c>
      <c r="L115" s="124"/>
      <c r="M115" s="124"/>
      <c r="N115" s="124"/>
      <c r="O115" s="124" t="s">
        <v>38</v>
      </c>
      <c r="P115" s="124"/>
      <c r="Q115" s="124"/>
      <c r="R115" s="124"/>
      <c r="S115" s="124"/>
      <c r="T115" s="124" t="s">
        <v>5</v>
      </c>
      <c r="U115" s="124"/>
      <c r="V115" s="124"/>
      <c r="W115" s="124"/>
      <c r="X115" s="124"/>
      <c r="AI115" s="15"/>
    </row>
    <row r="116" spans="1:35" ht="12.75" customHeight="1" hidden="1">
      <c r="A116" s="95">
        <v>1</v>
      </c>
      <c r="B116" s="96"/>
      <c r="C116" s="95">
        <v>2</v>
      </c>
      <c r="D116" s="97"/>
      <c r="E116" s="97"/>
      <c r="F116" s="97"/>
      <c r="G116" s="97"/>
      <c r="H116" s="96"/>
      <c r="I116" s="125">
        <v>3</v>
      </c>
      <c r="J116" s="125"/>
      <c r="K116" s="125">
        <v>4</v>
      </c>
      <c r="L116" s="125"/>
      <c r="M116" s="125"/>
      <c r="N116" s="125"/>
      <c r="O116" s="125">
        <v>5</v>
      </c>
      <c r="P116" s="125"/>
      <c r="Q116" s="125"/>
      <c r="R116" s="125"/>
      <c r="S116" s="125"/>
      <c r="T116" s="125">
        <v>6</v>
      </c>
      <c r="U116" s="125"/>
      <c r="V116" s="125"/>
      <c r="W116" s="125"/>
      <c r="X116" s="125"/>
      <c r="AI116" s="15"/>
    </row>
    <row r="117" spans="1:35" ht="12.75" customHeight="1">
      <c r="A117" s="109" t="s">
        <v>39</v>
      </c>
      <c r="B117" s="110"/>
      <c r="C117" s="111" t="s">
        <v>40</v>
      </c>
      <c r="D117" s="112"/>
      <c r="E117" s="112"/>
      <c r="F117" s="112"/>
      <c r="G117" s="112"/>
      <c r="H117" s="113"/>
      <c r="I117" s="114" t="s">
        <v>8</v>
      </c>
      <c r="J117" s="115"/>
      <c r="K117" s="116">
        <f>+K112</f>
        <v>15.12</v>
      </c>
      <c r="L117" s="116"/>
      <c r="M117" s="116"/>
      <c r="N117" s="116"/>
      <c r="O117" s="117">
        <v>1.72</v>
      </c>
      <c r="P117" s="117"/>
      <c r="Q117" s="117"/>
      <c r="R117" s="117"/>
      <c r="S117" s="117"/>
      <c r="T117" s="116">
        <f>K117*O117</f>
        <v>26.0064</v>
      </c>
      <c r="U117" s="116"/>
      <c r="V117" s="116"/>
      <c r="W117" s="116"/>
      <c r="X117" s="116"/>
      <c r="AG117" s="27">
        <f>+T117</f>
        <v>26.0064</v>
      </c>
      <c r="AI117" s="15"/>
    </row>
    <row r="118" spans="4:35" ht="12.75" hidden="1">
      <c r="D118" s="76"/>
      <c r="E118" s="76"/>
      <c r="F118" s="76"/>
      <c r="G118" s="76"/>
      <c r="H118" s="76"/>
      <c r="I118" s="76"/>
      <c r="J118" s="76"/>
      <c r="AI118" s="15"/>
    </row>
    <row r="119" spans="1:33" s="24" customFormat="1" ht="15" customHeight="1">
      <c r="A119" s="118" t="s">
        <v>63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</row>
    <row r="120" spans="1:35" ht="51" customHeight="1" hidden="1">
      <c r="A120" s="119" t="s">
        <v>3</v>
      </c>
      <c r="B120" s="120"/>
      <c r="C120" s="121" t="s">
        <v>24</v>
      </c>
      <c r="D120" s="122"/>
      <c r="E120" s="122"/>
      <c r="F120" s="122"/>
      <c r="G120" s="122"/>
      <c r="H120" s="123"/>
      <c r="I120" s="124" t="s">
        <v>4</v>
      </c>
      <c r="J120" s="124"/>
      <c r="K120" s="124" t="s">
        <v>25</v>
      </c>
      <c r="L120" s="124"/>
      <c r="M120" s="124"/>
      <c r="N120" s="124"/>
      <c r="O120" s="124" t="s">
        <v>38</v>
      </c>
      <c r="P120" s="124"/>
      <c r="Q120" s="124"/>
      <c r="R120" s="124"/>
      <c r="S120" s="124"/>
      <c r="T120" s="124" t="s">
        <v>5</v>
      </c>
      <c r="U120" s="124"/>
      <c r="V120" s="124"/>
      <c r="W120" s="124"/>
      <c r="X120" s="124"/>
      <c r="AI120" s="15"/>
    </row>
    <row r="121" spans="1:35" ht="12.75" customHeight="1" hidden="1">
      <c r="A121" s="95">
        <v>1</v>
      </c>
      <c r="B121" s="96"/>
      <c r="C121" s="95">
        <v>2</v>
      </c>
      <c r="D121" s="97"/>
      <c r="E121" s="97"/>
      <c r="F121" s="97"/>
      <c r="G121" s="97"/>
      <c r="H121" s="96"/>
      <c r="I121" s="125">
        <v>3</v>
      </c>
      <c r="J121" s="125"/>
      <c r="K121" s="125">
        <v>4</v>
      </c>
      <c r="L121" s="125"/>
      <c r="M121" s="125"/>
      <c r="N121" s="125"/>
      <c r="O121" s="125">
        <v>5</v>
      </c>
      <c r="P121" s="125"/>
      <c r="Q121" s="125"/>
      <c r="R121" s="125"/>
      <c r="S121" s="125"/>
      <c r="T121" s="125">
        <v>6</v>
      </c>
      <c r="U121" s="125"/>
      <c r="V121" s="125"/>
      <c r="W121" s="125"/>
      <c r="X121" s="125"/>
      <c r="AI121" s="15"/>
    </row>
    <row r="122" spans="1:35" ht="12.75" customHeight="1">
      <c r="A122" s="109" t="s">
        <v>39</v>
      </c>
      <c r="B122" s="110"/>
      <c r="C122" s="111" t="s">
        <v>40</v>
      </c>
      <c r="D122" s="112"/>
      <c r="E122" s="112"/>
      <c r="F122" s="112"/>
      <c r="G122" s="112"/>
      <c r="H122" s="113"/>
      <c r="I122" s="114" t="s">
        <v>8</v>
      </c>
      <c r="J122" s="115"/>
      <c r="K122" s="116">
        <f>+K117</f>
        <v>15.12</v>
      </c>
      <c r="L122" s="116"/>
      <c r="M122" s="116"/>
      <c r="N122" s="116"/>
      <c r="O122" s="117">
        <v>1.2</v>
      </c>
      <c r="P122" s="117"/>
      <c r="Q122" s="117"/>
      <c r="R122" s="117"/>
      <c r="S122" s="117"/>
      <c r="T122" s="116">
        <f>K122*O122</f>
        <v>18.144</v>
      </c>
      <c r="U122" s="116"/>
      <c r="V122" s="116"/>
      <c r="W122" s="116"/>
      <c r="X122" s="116"/>
      <c r="AG122" s="27">
        <f>+T122</f>
        <v>18.144</v>
      </c>
      <c r="AI122" s="15"/>
    </row>
    <row r="123" spans="4:35" ht="12.75" hidden="1">
      <c r="D123" s="76"/>
      <c r="E123" s="76"/>
      <c r="F123" s="76"/>
      <c r="G123" s="76"/>
      <c r="H123" s="76"/>
      <c r="I123" s="76"/>
      <c r="J123" s="76"/>
      <c r="AI123" s="15"/>
    </row>
    <row r="124" spans="1:33" s="24" customFormat="1" ht="26.25" customHeight="1">
      <c r="A124" s="118" t="s">
        <v>64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</row>
    <row r="125" spans="1:35" ht="51" customHeight="1" hidden="1">
      <c r="A125" s="119" t="s">
        <v>3</v>
      </c>
      <c r="B125" s="120"/>
      <c r="C125" s="121" t="s">
        <v>24</v>
      </c>
      <c r="D125" s="122"/>
      <c r="E125" s="122"/>
      <c r="F125" s="122"/>
      <c r="G125" s="122"/>
      <c r="H125" s="123"/>
      <c r="I125" s="124" t="s">
        <v>4</v>
      </c>
      <c r="J125" s="124"/>
      <c r="K125" s="124" t="s">
        <v>25</v>
      </c>
      <c r="L125" s="124"/>
      <c r="M125" s="124"/>
      <c r="N125" s="124"/>
      <c r="O125" s="124" t="s">
        <v>38</v>
      </c>
      <c r="P125" s="124"/>
      <c r="Q125" s="124"/>
      <c r="R125" s="124"/>
      <c r="S125" s="124"/>
      <c r="T125" s="124" t="s">
        <v>5</v>
      </c>
      <c r="U125" s="124"/>
      <c r="V125" s="124"/>
      <c r="W125" s="124"/>
      <c r="X125" s="124"/>
      <c r="AI125" s="15"/>
    </row>
    <row r="126" spans="1:35" ht="12.75" customHeight="1" hidden="1">
      <c r="A126" s="95">
        <v>1</v>
      </c>
      <c r="B126" s="96"/>
      <c r="C126" s="95">
        <v>2</v>
      </c>
      <c r="D126" s="97"/>
      <c r="E126" s="97"/>
      <c r="F126" s="97"/>
      <c r="G126" s="97"/>
      <c r="H126" s="96"/>
      <c r="I126" s="125">
        <v>3</v>
      </c>
      <c r="J126" s="125"/>
      <c r="K126" s="125">
        <v>4</v>
      </c>
      <c r="L126" s="125"/>
      <c r="M126" s="125"/>
      <c r="N126" s="125"/>
      <c r="O126" s="125">
        <v>5</v>
      </c>
      <c r="P126" s="125"/>
      <c r="Q126" s="125"/>
      <c r="R126" s="125"/>
      <c r="S126" s="125"/>
      <c r="T126" s="125">
        <v>6</v>
      </c>
      <c r="U126" s="125"/>
      <c r="V126" s="125"/>
      <c r="W126" s="125"/>
      <c r="X126" s="125"/>
      <c r="AI126" s="15"/>
    </row>
    <row r="127" spans="1:35" ht="12.75" customHeight="1">
      <c r="A127" s="109" t="s">
        <v>39</v>
      </c>
      <c r="B127" s="110"/>
      <c r="C127" s="111" t="s">
        <v>40</v>
      </c>
      <c r="D127" s="112"/>
      <c r="E127" s="112"/>
      <c r="F127" s="112"/>
      <c r="G127" s="112"/>
      <c r="H127" s="113"/>
      <c r="I127" s="114" t="s">
        <v>8</v>
      </c>
      <c r="J127" s="115"/>
      <c r="K127" s="116">
        <f>+K122</f>
        <v>15.12</v>
      </c>
      <c r="L127" s="116"/>
      <c r="M127" s="116"/>
      <c r="N127" s="116"/>
      <c r="O127" s="117">
        <v>2.97</v>
      </c>
      <c r="P127" s="117"/>
      <c r="Q127" s="117"/>
      <c r="R127" s="117"/>
      <c r="S127" s="117"/>
      <c r="T127" s="116">
        <f>K127*O127</f>
        <v>44.9064</v>
      </c>
      <c r="U127" s="116"/>
      <c r="V127" s="116"/>
      <c r="W127" s="116"/>
      <c r="X127" s="116"/>
      <c r="AG127" s="27">
        <f>+T127</f>
        <v>44.9064</v>
      </c>
      <c r="AI127" s="15"/>
    </row>
    <row r="129" spans="2:38" s="30" customFormat="1" ht="0.75" customHeight="1">
      <c r="B129" s="30">
        <f>+'[7]Кап_2'!A256</f>
        <v>0</v>
      </c>
      <c r="AJ129" s="31"/>
      <c r="AK129" s="32"/>
      <c r="AL129"/>
    </row>
    <row r="130" spans="4:35" ht="12.75" hidden="1">
      <c r="D130" s="76"/>
      <c r="E130" s="76"/>
      <c r="F130" s="76"/>
      <c r="G130" s="76"/>
      <c r="H130" s="76"/>
      <c r="I130" s="76"/>
      <c r="J130" s="76"/>
      <c r="AI130" s="15"/>
    </row>
    <row r="131" spans="2:43" ht="17.25" customHeight="1" hidden="1">
      <c r="B131" s="8" t="s">
        <v>31</v>
      </c>
      <c r="C131" s="80" t="str">
        <f>CONCATENATE("Тариф на теплоноситель ",,"утвержден Приказом Министерства тарифной политики Красноярского края ",AP131," № ",AQ131,)</f>
        <v>Тариф на теплоноситель утвержден Приказом Министерства тарифной политики Красноярского края  № </v>
      </c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36"/>
      <c r="AG131" s="36"/>
      <c r="AH131" s="36"/>
      <c r="AI131" s="36"/>
      <c r="AJ131" s="9"/>
      <c r="AK131" s="33"/>
      <c r="AP131" s="34"/>
      <c r="AQ131" s="35"/>
    </row>
    <row r="132" spans="2:42" ht="28.5" customHeight="1">
      <c r="B132" s="8">
        <v>1</v>
      </c>
      <c r="C132" s="80" t="str">
        <f>+'[7]Шуш_1-2 эт'!B246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24"/>
      <c r="AG132" s="24"/>
      <c r="AH132" s="24"/>
      <c r="AI132" s="24"/>
      <c r="AK132" s="14"/>
      <c r="AP132" s="169"/>
    </row>
    <row r="133" spans="2:37" ht="17.25" customHeight="1">
      <c r="B133" s="8">
        <v>2</v>
      </c>
      <c r="C133" s="80" t="s">
        <v>100</v>
      </c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36"/>
      <c r="AG133" s="36"/>
      <c r="AH133" s="36"/>
      <c r="AI133" s="36"/>
      <c r="AK133" s="33"/>
    </row>
    <row r="134" spans="1:33" s="30" customFormat="1" ht="18.75" customHeight="1">
      <c r="A134" s="47" t="str">
        <f>+'[7]Шуш_3 эт и выше'!A293</f>
        <v>Начальник ПЭО                                         С.А.Окунева</v>
      </c>
      <c r="AE134" s="31"/>
      <c r="AF134" s="31"/>
      <c r="AG134" s="48"/>
    </row>
    <row r="135" spans="1:33" ht="13.5" customHeight="1">
      <c r="A135" s="8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G135" s="33"/>
    </row>
    <row r="136" spans="1:37" ht="12.75">
      <c r="A136" s="39" t="s">
        <v>35</v>
      </c>
      <c r="AG136"/>
      <c r="AK136" s="14"/>
    </row>
    <row r="137" spans="1:37" ht="12.75">
      <c r="A137" s="39" t="s">
        <v>36</v>
      </c>
      <c r="AG137"/>
      <c r="AK137" s="14"/>
    </row>
    <row r="138" spans="1:37" ht="12.75">
      <c r="A138" s="81">
        <f ca="1">TODAY()</f>
        <v>44540</v>
      </c>
      <c r="B138" s="81"/>
      <c r="C138" s="81"/>
      <c r="D138" s="81"/>
      <c r="E138" s="81"/>
      <c r="F138" s="81"/>
      <c r="AG138"/>
      <c r="AK138" s="14"/>
    </row>
  </sheetData>
  <sheetProtection/>
  <mergeCells count="449">
    <mergeCell ref="C133:AE133"/>
    <mergeCell ref="A138:F138"/>
    <mergeCell ref="C131:AE131"/>
    <mergeCell ref="C132:AE132"/>
    <mergeCell ref="A127:B127"/>
    <mergeCell ref="C127:H127"/>
    <mergeCell ref="I127:J127"/>
    <mergeCell ref="K127:N127"/>
    <mergeCell ref="O127:S127"/>
    <mergeCell ref="T127:X127"/>
    <mergeCell ref="A126:B126"/>
    <mergeCell ref="C126:H126"/>
    <mergeCell ref="I126:J126"/>
    <mergeCell ref="K126:N126"/>
    <mergeCell ref="O126:S126"/>
    <mergeCell ref="T126:X126"/>
    <mergeCell ref="A124:AE124"/>
    <mergeCell ref="AF124:AG124"/>
    <mergeCell ref="A125:B125"/>
    <mergeCell ref="C125:H125"/>
    <mergeCell ref="I125:J125"/>
    <mergeCell ref="K125:N125"/>
    <mergeCell ref="O125:S125"/>
    <mergeCell ref="T125:X125"/>
    <mergeCell ref="A122:B122"/>
    <mergeCell ref="C122:H122"/>
    <mergeCell ref="I122:J122"/>
    <mergeCell ref="K122:N122"/>
    <mergeCell ref="O122:S122"/>
    <mergeCell ref="T122:X122"/>
    <mergeCell ref="A121:B121"/>
    <mergeCell ref="C121:H121"/>
    <mergeCell ref="I121:J121"/>
    <mergeCell ref="K121:N121"/>
    <mergeCell ref="O121:S121"/>
    <mergeCell ref="T121:X121"/>
    <mergeCell ref="A119:AE119"/>
    <mergeCell ref="AF119:AG119"/>
    <mergeCell ref="A120:B120"/>
    <mergeCell ref="C120:H120"/>
    <mergeCell ref="I120:J120"/>
    <mergeCell ref="K120:N120"/>
    <mergeCell ref="O120:S120"/>
    <mergeCell ref="T120:X120"/>
    <mergeCell ref="A117:B117"/>
    <mergeCell ref="C117:H117"/>
    <mergeCell ref="I117:J117"/>
    <mergeCell ref="K117:N117"/>
    <mergeCell ref="O117:S117"/>
    <mergeCell ref="T117:X117"/>
    <mergeCell ref="A116:B116"/>
    <mergeCell ref="C116:H116"/>
    <mergeCell ref="I116:J116"/>
    <mergeCell ref="K116:N116"/>
    <mergeCell ref="O116:S116"/>
    <mergeCell ref="T116:X116"/>
    <mergeCell ref="A114:AE114"/>
    <mergeCell ref="AF114:AG114"/>
    <mergeCell ref="A115:B115"/>
    <mergeCell ref="C115:H115"/>
    <mergeCell ref="I115:J115"/>
    <mergeCell ref="K115:N115"/>
    <mergeCell ref="O115:S115"/>
    <mergeCell ref="T115:X115"/>
    <mergeCell ref="A112:B112"/>
    <mergeCell ref="C112:H112"/>
    <mergeCell ref="I112:J112"/>
    <mergeCell ref="K112:N112"/>
    <mergeCell ref="O112:S112"/>
    <mergeCell ref="T112:X112"/>
    <mergeCell ref="A111:B111"/>
    <mergeCell ref="C111:H111"/>
    <mergeCell ref="I111:J111"/>
    <mergeCell ref="K111:N111"/>
    <mergeCell ref="O111:S111"/>
    <mergeCell ref="T111:X111"/>
    <mergeCell ref="A109:AE109"/>
    <mergeCell ref="AF109:AG109"/>
    <mergeCell ref="A110:B110"/>
    <mergeCell ref="C110:H110"/>
    <mergeCell ref="I110:J110"/>
    <mergeCell ref="K110:N110"/>
    <mergeCell ref="O110:S110"/>
    <mergeCell ref="T110:X110"/>
    <mergeCell ref="A107:B107"/>
    <mergeCell ref="C107:H107"/>
    <mergeCell ref="I107:J107"/>
    <mergeCell ref="K107:N107"/>
    <mergeCell ref="O107:S107"/>
    <mergeCell ref="T107:X107"/>
    <mergeCell ref="A106:B106"/>
    <mergeCell ref="C106:H106"/>
    <mergeCell ref="I106:J106"/>
    <mergeCell ref="K106:N106"/>
    <mergeCell ref="O106:S106"/>
    <mergeCell ref="T106:X106"/>
    <mergeCell ref="A104:AE104"/>
    <mergeCell ref="AF104:AG104"/>
    <mergeCell ref="A105:B105"/>
    <mergeCell ref="C105:H105"/>
    <mergeCell ref="I105:J105"/>
    <mergeCell ref="K105:N105"/>
    <mergeCell ref="O105:S105"/>
    <mergeCell ref="T105:X105"/>
    <mergeCell ref="A102:B102"/>
    <mergeCell ref="C102:H102"/>
    <mergeCell ref="I102:J102"/>
    <mergeCell ref="K102:N102"/>
    <mergeCell ref="O102:S102"/>
    <mergeCell ref="T102:X102"/>
    <mergeCell ref="A101:B101"/>
    <mergeCell ref="C101:H101"/>
    <mergeCell ref="I101:J101"/>
    <mergeCell ref="K101:N101"/>
    <mergeCell ref="O101:S101"/>
    <mergeCell ref="T101:X101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97:B97"/>
    <mergeCell ref="C97:H97"/>
    <mergeCell ref="I97:J97"/>
    <mergeCell ref="K97:N97"/>
    <mergeCell ref="O97:S97"/>
    <mergeCell ref="T97:X97"/>
    <mergeCell ref="A96:B96"/>
    <mergeCell ref="C96:H96"/>
    <mergeCell ref="I96:J96"/>
    <mergeCell ref="K96:N96"/>
    <mergeCell ref="O96:S96"/>
    <mergeCell ref="T96:X96"/>
    <mergeCell ref="A94:AE94"/>
    <mergeCell ref="AF94:AG94"/>
    <mergeCell ref="A95:B95"/>
    <mergeCell ref="C95:H95"/>
    <mergeCell ref="I95:J95"/>
    <mergeCell ref="K95:N95"/>
    <mergeCell ref="O95:S95"/>
    <mergeCell ref="T95:X95"/>
    <mergeCell ref="A92:B92"/>
    <mergeCell ref="C92:H92"/>
    <mergeCell ref="I92:J92"/>
    <mergeCell ref="K92:N92"/>
    <mergeCell ref="O92:S92"/>
    <mergeCell ref="T92:X92"/>
    <mergeCell ref="A91:B91"/>
    <mergeCell ref="C91:H91"/>
    <mergeCell ref="I91:J91"/>
    <mergeCell ref="K91:N91"/>
    <mergeCell ref="O91:S91"/>
    <mergeCell ref="T91:X91"/>
    <mergeCell ref="A89:AE89"/>
    <mergeCell ref="AF89:AG89"/>
    <mergeCell ref="A90:B90"/>
    <mergeCell ref="C90:H90"/>
    <mergeCell ref="I90:J90"/>
    <mergeCell ref="K90:N90"/>
    <mergeCell ref="O90:S90"/>
    <mergeCell ref="T90:X90"/>
    <mergeCell ref="A87:B87"/>
    <mergeCell ref="C87:H87"/>
    <mergeCell ref="I87:J87"/>
    <mergeCell ref="K87:N87"/>
    <mergeCell ref="O87:S87"/>
    <mergeCell ref="T87:X87"/>
    <mergeCell ref="A86:B86"/>
    <mergeCell ref="C86:H86"/>
    <mergeCell ref="I86:J86"/>
    <mergeCell ref="K86:N86"/>
    <mergeCell ref="O86:S86"/>
    <mergeCell ref="T86:X86"/>
    <mergeCell ref="A84:AE84"/>
    <mergeCell ref="AF84:AG84"/>
    <mergeCell ref="A85:B85"/>
    <mergeCell ref="C85:H85"/>
    <mergeCell ref="I85:J85"/>
    <mergeCell ref="K85:N85"/>
    <mergeCell ref="O85:S85"/>
    <mergeCell ref="T85:X85"/>
    <mergeCell ref="A82:B82"/>
    <mergeCell ref="C82:H82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79:AE79"/>
    <mergeCell ref="A80:B80"/>
    <mergeCell ref="C80:H80"/>
    <mergeCell ref="I80:J80"/>
    <mergeCell ref="K80:N80"/>
    <mergeCell ref="O80:S80"/>
    <mergeCell ref="T80:X80"/>
    <mergeCell ref="A77:B77"/>
    <mergeCell ref="C77:H77"/>
    <mergeCell ref="I77:J77"/>
    <mergeCell ref="K77:N77"/>
    <mergeCell ref="O77:S77"/>
    <mergeCell ref="T77:X77"/>
    <mergeCell ref="A76:B76"/>
    <mergeCell ref="C76:H76"/>
    <mergeCell ref="I76:J76"/>
    <mergeCell ref="K76:N76"/>
    <mergeCell ref="O76:S76"/>
    <mergeCell ref="T76:X76"/>
    <mergeCell ref="A72:AE72"/>
    <mergeCell ref="A74:AE74"/>
    <mergeCell ref="A75:B75"/>
    <mergeCell ref="C75:H75"/>
    <mergeCell ref="I75:J75"/>
    <mergeCell ref="K75:N75"/>
    <mergeCell ref="O75:S75"/>
    <mergeCell ref="T75:X75"/>
    <mergeCell ref="A70:B70"/>
    <mergeCell ref="C70:H70"/>
    <mergeCell ref="I70:J70"/>
    <mergeCell ref="K70:N70"/>
    <mergeCell ref="O70:S70"/>
    <mergeCell ref="T70:X70"/>
    <mergeCell ref="A69:B69"/>
    <mergeCell ref="C69:H69"/>
    <mergeCell ref="I69:J69"/>
    <mergeCell ref="K69:N69"/>
    <mergeCell ref="O69:S69"/>
    <mergeCell ref="T69:X69"/>
    <mergeCell ref="A67:AE67"/>
    <mergeCell ref="AF67:AG67"/>
    <mergeCell ref="A68:B68"/>
    <mergeCell ref="C68:H68"/>
    <mergeCell ref="I68:J68"/>
    <mergeCell ref="K68:N68"/>
    <mergeCell ref="O68:S68"/>
    <mergeCell ref="T68:X68"/>
    <mergeCell ref="A65:B65"/>
    <mergeCell ref="C65:H65"/>
    <mergeCell ref="I65:J65"/>
    <mergeCell ref="K65:N65"/>
    <mergeCell ref="O65:S65"/>
    <mergeCell ref="T65:X65"/>
    <mergeCell ref="A64:B64"/>
    <mergeCell ref="C64:H64"/>
    <mergeCell ref="I64:J64"/>
    <mergeCell ref="K64:N64"/>
    <mergeCell ref="O64:S64"/>
    <mergeCell ref="T64:X64"/>
    <mergeCell ref="A62:AE62"/>
    <mergeCell ref="AF62:AG62"/>
    <mergeCell ref="A63:B63"/>
    <mergeCell ref="C63:H63"/>
    <mergeCell ref="I63:J63"/>
    <mergeCell ref="K63:N63"/>
    <mergeCell ref="O63:S63"/>
    <mergeCell ref="T63:X63"/>
    <mergeCell ref="A60:B60"/>
    <mergeCell ref="C60:H60"/>
    <mergeCell ref="I60:J60"/>
    <mergeCell ref="K60:N60"/>
    <mergeCell ref="O60:S60"/>
    <mergeCell ref="T60:X60"/>
    <mergeCell ref="A59:B59"/>
    <mergeCell ref="C59:H59"/>
    <mergeCell ref="I59:J59"/>
    <mergeCell ref="K59:N59"/>
    <mergeCell ref="O59:S59"/>
    <mergeCell ref="T59:X59"/>
    <mergeCell ref="A57:AE57"/>
    <mergeCell ref="AF57:AG57"/>
    <mergeCell ref="A58:B58"/>
    <mergeCell ref="C58:H58"/>
    <mergeCell ref="I58:J58"/>
    <mergeCell ref="K58:N58"/>
    <mergeCell ref="O58:S58"/>
    <mergeCell ref="T58:X58"/>
    <mergeCell ref="A55:B55"/>
    <mergeCell ref="C55:H55"/>
    <mergeCell ref="I55:J55"/>
    <mergeCell ref="K55:N55"/>
    <mergeCell ref="O55:S55"/>
    <mergeCell ref="T55:X55"/>
    <mergeCell ref="A54:B54"/>
    <mergeCell ref="C54:H54"/>
    <mergeCell ref="I54:J54"/>
    <mergeCell ref="K54:N54"/>
    <mergeCell ref="O54:S54"/>
    <mergeCell ref="T54:X54"/>
    <mergeCell ref="AF52:AG52"/>
    <mergeCell ref="A53:B53"/>
    <mergeCell ref="C53:H53"/>
    <mergeCell ref="I53:J53"/>
    <mergeCell ref="K53:N53"/>
    <mergeCell ref="T53:X53"/>
    <mergeCell ref="T49:X49"/>
    <mergeCell ref="A50:B50"/>
    <mergeCell ref="C50:H50"/>
    <mergeCell ref="I50:J50"/>
    <mergeCell ref="K50:N50"/>
    <mergeCell ref="O50:S50"/>
    <mergeCell ref="T50:X50"/>
    <mergeCell ref="AF47:AG47"/>
    <mergeCell ref="A48:B48"/>
    <mergeCell ref="C48:H48"/>
    <mergeCell ref="I48:J48"/>
    <mergeCell ref="K48:N48"/>
    <mergeCell ref="O48:S48"/>
    <mergeCell ref="T48:X48"/>
    <mergeCell ref="O44:S44"/>
    <mergeCell ref="T44:X44"/>
    <mergeCell ref="A45:B45"/>
    <mergeCell ref="C45:H45"/>
    <mergeCell ref="I45:J45"/>
    <mergeCell ref="K45:N45"/>
    <mergeCell ref="T45:X45"/>
    <mergeCell ref="A42:AE42"/>
    <mergeCell ref="AF42:AG42"/>
    <mergeCell ref="A43:B43"/>
    <mergeCell ref="C43:H43"/>
    <mergeCell ref="I43:J43"/>
    <mergeCell ref="K43:N43"/>
    <mergeCell ref="T43:X43"/>
    <mergeCell ref="C39:H39"/>
    <mergeCell ref="I39:J39"/>
    <mergeCell ref="K39:N39"/>
    <mergeCell ref="T39:X39"/>
    <mergeCell ref="A40:B40"/>
    <mergeCell ref="C40:H40"/>
    <mergeCell ref="I40:J40"/>
    <mergeCell ref="K40:N40"/>
    <mergeCell ref="O40:S40"/>
    <mergeCell ref="T40:X40"/>
    <mergeCell ref="A37:AE37"/>
    <mergeCell ref="AF37:AG37"/>
    <mergeCell ref="A38:B38"/>
    <mergeCell ref="C38:H38"/>
    <mergeCell ref="I38:J38"/>
    <mergeCell ref="K38:N38"/>
    <mergeCell ref="T38:X38"/>
    <mergeCell ref="A35:B35"/>
    <mergeCell ref="C35:H35"/>
    <mergeCell ref="I35:J35"/>
    <mergeCell ref="K35:N35"/>
    <mergeCell ref="O35:S35"/>
    <mergeCell ref="T35:X35"/>
    <mergeCell ref="A34:B34"/>
    <mergeCell ref="C34:H34"/>
    <mergeCell ref="I34:J34"/>
    <mergeCell ref="K34:N34"/>
    <mergeCell ref="O34:S34"/>
    <mergeCell ref="T34:X34"/>
    <mergeCell ref="A19:AE19"/>
    <mergeCell ref="A20:AE20"/>
    <mergeCell ref="A32:AE32"/>
    <mergeCell ref="AF32:AG32"/>
    <mergeCell ref="A33:B33"/>
    <mergeCell ref="C33:H33"/>
    <mergeCell ref="I33:J33"/>
    <mergeCell ref="K33:N33"/>
    <mergeCell ref="O33:S33"/>
    <mergeCell ref="T33:X33"/>
    <mergeCell ref="O16:S16"/>
    <mergeCell ref="T16:X16"/>
    <mergeCell ref="A17:B17"/>
    <mergeCell ref="C17:H17"/>
    <mergeCell ref="I17:J17"/>
    <mergeCell ref="K17:N17"/>
    <mergeCell ref="O17:S17"/>
    <mergeCell ref="T17:X17"/>
    <mergeCell ref="O38:S38"/>
    <mergeCell ref="O39:S39"/>
    <mergeCell ref="I29:J29"/>
    <mergeCell ref="K29:N29"/>
    <mergeCell ref="O24:S24"/>
    <mergeCell ref="T24:X24"/>
    <mergeCell ref="T29:X29"/>
    <mergeCell ref="O29:S29"/>
    <mergeCell ref="A15:B15"/>
    <mergeCell ref="C15:H15"/>
    <mergeCell ref="I15:J15"/>
    <mergeCell ref="A16:B16"/>
    <mergeCell ref="C16:H16"/>
    <mergeCell ref="I16:J16"/>
    <mergeCell ref="K16:N16"/>
    <mergeCell ref="A9:AE9"/>
    <mergeCell ref="A5:AE5"/>
    <mergeCell ref="A6:AE6"/>
    <mergeCell ref="A7:AD7"/>
    <mergeCell ref="A8:AE8"/>
    <mergeCell ref="A12:AE12"/>
    <mergeCell ref="A13:AE13"/>
    <mergeCell ref="AF13:AG13"/>
    <mergeCell ref="K15:N15"/>
    <mergeCell ref="T15:X15"/>
    <mergeCell ref="O15:S15"/>
    <mergeCell ref="A23:B23"/>
    <mergeCell ref="C23:H23"/>
    <mergeCell ref="I23:J23"/>
    <mergeCell ref="K23:N23"/>
    <mergeCell ref="T23:X23"/>
    <mergeCell ref="A22:AE22"/>
    <mergeCell ref="O23:S23"/>
    <mergeCell ref="A25:B25"/>
    <mergeCell ref="C25:H25"/>
    <mergeCell ref="I25:J25"/>
    <mergeCell ref="K25:N25"/>
    <mergeCell ref="T25:X25"/>
    <mergeCell ref="A24:B24"/>
    <mergeCell ref="C24:H24"/>
    <mergeCell ref="I24:J24"/>
    <mergeCell ref="K24:N24"/>
    <mergeCell ref="O25:S25"/>
    <mergeCell ref="A28:B28"/>
    <mergeCell ref="C28:H28"/>
    <mergeCell ref="I28:J28"/>
    <mergeCell ref="K28:N28"/>
    <mergeCell ref="O28:S28"/>
    <mergeCell ref="T28:X28"/>
    <mergeCell ref="A27:AE27"/>
    <mergeCell ref="A30:B30"/>
    <mergeCell ref="C30:H30"/>
    <mergeCell ref="I30:J30"/>
    <mergeCell ref="K30:N30"/>
    <mergeCell ref="O30:S30"/>
    <mergeCell ref="T30:X30"/>
    <mergeCell ref="A29:B29"/>
    <mergeCell ref="C29:H29"/>
    <mergeCell ref="A39:B39"/>
    <mergeCell ref="O43:S43"/>
    <mergeCell ref="A44:B44"/>
    <mergeCell ref="C44:H44"/>
    <mergeCell ref="I44:J44"/>
    <mergeCell ref="K44:N44"/>
    <mergeCell ref="O45:S45"/>
    <mergeCell ref="A47:AE47"/>
    <mergeCell ref="O49:S49"/>
    <mergeCell ref="A49:B49"/>
    <mergeCell ref="C49:H49"/>
    <mergeCell ref="I49:J49"/>
    <mergeCell ref="K49:N49"/>
    <mergeCell ref="A52:AE52"/>
    <mergeCell ref="O53:S53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0"/>
  <sheetViews>
    <sheetView tabSelected="1" zoomScalePageLayoutView="0" workbookViewId="0" topLeftCell="A2">
      <selection activeCell="A27" sqref="A27:AE27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4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customWidth="1"/>
    <col min="41" max="44" width="3.50390625" style="0" customWidth="1"/>
    <col min="45" max="45" width="15.375" style="0" hidden="1" customWidth="1"/>
    <col min="46" max="47" width="3.50390625" style="0" hidden="1" customWidth="1"/>
    <col min="48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40" t="s">
        <v>21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76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77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18" customHeight="1"/>
    <row r="5" spans="1:32" ht="20.25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"/>
    </row>
    <row r="6" spans="1:32" ht="20.25" customHeight="1">
      <c r="A6" s="142" t="s">
        <v>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"/>
    </row>
    <row r="7" spans="1:32" ht="20.25" customHeight="1">
      <c r="A7" s="141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"/>
      <c r="AF7" s="1"/>
    </row>
    <row r="8" spans="1:32" ht="20.25" customHeight="1">
      <c r="A8" s="144" t="str">
        <f>+'[7]Шуш_3 эт и выше'!A8</f>
        <v>с 1 января 2022 г. по 30 июня 2022 г.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0"/>
    </row>
    <row r="9" spans="1:35" ht="20.25" customHeight="1">
      <c r="A9" s="141" t="s">
        <v>37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2"/>
      <c r="AG9" s="50">
        <v>0.5</v>
      </c>
      <c r="AI9" s="15"/>
    </row>
    <row r="10" spans="35:38" ht="9" customHeight="1">
      <c r="AI10" s="16"/>
      <c r="AJ10" s="79" t="s">
        <v>33</v>
      </c>
      <c r="AL10" s="79" t="s">
        <v>23</v>
      </c>
    </row>
    <row r="11" spans="1:35" ht="29.25" customHeight="1">
      <c r="A11" s="156" t="s">
        <v>78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G11" s="50">
        <v>0.5</v>
      </c>
      <c r="AI11" s="15"/>
    </row>
    <row r="12" spans="1:33" s="24" customFormat="1" ht="42.75" customHeight="1" hidden="1">
      <c r="A12" s="118" t="s">
        <v>44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23"/>
      <c r="AG12" s="23"/>
    </row>
    <row r="13" spans="1:35" ht="51" customHeight="1" hidden="1">
      <c r="A13" s="119" t="s">
        <v>3</v>
      </c>
      <c r="B13" s="120"/>
      <c r="C13" s="121" t="s">
        <v>24</v>
      </c>
      <c r="D13" s="122"/>
      <c r="E13" s="122"/>
      <c r="F13" s="122"/>
      <c r="G13" s="122"/>
      <c r="H13" s="123"/>
      <c r="I13" s="190" t="s">
        <v>4</v>
      </c>
      <c r="J13" s="192"/>
      <c r="K13" s="190" t="s">
        <v>25</v>
      </c>
      <c r="L13" s="191"/>
      <c r="M13" s="191"/>
      <c r="N13" s="192"/>
      <c r="O13" s="190" t="s">
        <v>45</v>
      </c>
      <c r="P13" s="191"/>
      <c r="Q13" s="191"/>
      <c r="R13" s="191"/>
      <c r="S13" s="192"/>
      <c r="T13" s="190" t="s">
        <v>79</v>
      </c>
      <c r="U13" s="191"/>
      <c r="V13" s="191"/>
      <c r="W13" s="191"/>
      <c r="X13" s="192"/>
      <c r="Y13" s="51" t="s">
        <v>80</v>
      </c>
      <c r="Z13" s="51" t="s">
        <v>81</v>
      </c>
      <c r="AI13" s="15"/>
    </row>
    <row r="14" spans="1:38" ht="24" customHeight="1" hidden="1">
      <c r="A14" s="95">
        <v>1</v>
      </c>
      <c r="B14" s="96"/>
      <c r="C14" s="95">
        <v>2</v>
      </c>
      <c r="D14" s="97"/>
      <c r="E14" s="97"/>
      <c r="F14" s="97"/>
      <c r="G14" s="97"/>
      <c r="H14" s="96"/>
      <c r="I14" s="126">
        <v>3</v>
      </c>
      <c r="J14" s="128"/>
      <c r="K14" s="126">
        <v>4</v>
      </c>
      <c r="L14" s="127"/>
      <c r="M14" s="127"/>
      <c r="N14" s="128"/>
      <c r="O14" s="126">
        <v>5</v>
      </c>
      <c r="P14" s="127"/>
      <c r="Q14" s="127"/>
      <c r="R14" s="127"/>
      <c r="S14" s="128"/>
      <c r="T14" s="126" t="s">
        <v>82</v>
      </c>
      <c r="U14" s="127"/>
      <c r="V14" s="127"/>
      <c r="W14" s="127"/>
      <c r="X14" s="128"/>
      <c r="Y14" s="49" t="s">
        <v>83</v>
      </c>
      <c r="Z14" s="49" t="s">
        <v>84</v>
      </c>
      <c r="AG14" s="14" t="s">
        <v>29</v>
      </c>
      <c r="AI14" s="15"/>
      <c r="AJ14" s="14" t="s">
        <v>29</v>
      </c>
      <c r="AL14" s="14" t="s">
        <v>28</v>
      </c>
    </row>
    <row r="15" spans="1:38" ht="12.75" customHeight="1" hidden="1">
      <c r="A15" s="137" t="s">
        <v>6</v>
      </c>
      <c r="B15" s="84"/>
      <c r="C15" s="138" t="s">
        <v>85</v>
      </c>
      <c r="D15" s="185"/>
      <c r="E15" s="185"/>
      <c r="F15" s="185"/>
      <c r="G15" s="186"/>
      <c r="H15" s="158" t="s">
        <v>7</v>
      </c>
      <c r="I15" s="114" t="s">
        <v>8</v>
      </c>
      <c r="J15" s="115"/>
      <c r="K15" s="179" t="e">
        <f>#REF!</f>
        <v>#REF!</v>
      </c>
      <c r="L15" s="180"/>
      <c r="M15" s="180"/>
      <c r="N15" s="181"/>
      <c r="O15" s="182">
        <f>+ROUND('[7]Ильич'!O26,2)</f>
        <v>3.3</v>
      </c>
      <c r="P15" s="183"/>
      <c r="Q15" s="183"/>
      <c r="R15" s="183"/>
      <c r="S15" s="184"/>
      <c r="T15" s="179" t="e">
        <f>ROUND(K15*O15,2)</f>
        <v>#REF!</v>
      </c>
      <c r="U15" s="180"/>
      <c r="V15" s="180"/>
      <c r="W15" s="180"/>
      <c r="X15" s="181"/>
      <c r="Y15" s="52" t="e">
        <f>ROUND(T15*$AG$11,2)</f>
        <v>#REF!</v>
      </c>
      <c r="Z15" s="53" t="e">
        <f>+T15+Y15</f>
        <v>#REF!</v>
      </c>
      <c r="AG15" s="135" t="e">
        <f>+Z15+Z16</f>
        <v>#REF!</v>
      </c>
      <c r="AI15" s="15"/>
      <c r="AJ15" s="131">
        <v>844.99</v>
      </c>
      <c r="AL15" s="133" t="e">
        <f>AG15/AJ15</f>
        <v>#REF!</v>
      </c>
    </row>
    <row r="16" spans="1:38" ht="12.75" customHeight="1" hidden="1">
      <c r="A16" s="85"/>
      <c r="B16" s="87"/>
      <c r="C16" s="187"/>
      <c r="D16" s="188"/>
      <c r="E16" s="188"/>
      <c r="F16" s="188"/>
      <c r="G16" s="189"/>
      <c r="H16" s="158" t="s">
        <v>9</v>
      </c>
      <c r="I16" s="114" t="s">
        <v>10</v>
      </c>
      <c r="J16" s="115"/>
      <c r="K16" s="179" t="e">
        <f>#REF!</f>
        <v>#REF!</v>
      </c>
      <c r="L16" s="180"/>
      <c r="M16" s="180"/>
      <c r="N16" s="181"/>
      <c r="O16" s="182" t="e">
        <f>O15*#REF!</f>
        <v>#REF!</v>
      </c>
      <c r="P16" s="183"/>
      <c r="Q16" s="183"/>
      <c r="R16" s="183"/>
      <c r="S16" s="184"/>
      <c r="T16" s="179" t="e">
        <f>K16*O16</f>
        <v>#REF!</v>
      </c>
      <c r="U16" s="180"/>
      <c r="V16" s="180"/>
      <c r="W16" s="180"/>
      <c r="X16" s="181"/>
      <c r="Y16" s="54">
        <v>0</v>
      </c>
      <c r="Z16" s="53" t="e">
        <f>+T16+Y16</f>
        <v>#REF!</v>
      </c>
      <c r="AG16" s="136"/>
      <c r="AI16" s="15"/>
      <c r="AJ16" s="132"/>
      <c r="AL16" s="134"/>
    </row>
    <row r="17" spans="1:38" ht="12.75" customHeight="1" hidden="1">
      <c r="A17" s="137" t="s">
        <v>6</v>
      </c>
      <c r="B17" s="84"/>
      <c r="C17" s="138" t="s">
        <v>86</v>
      </c>
      <c r="D17" s="185"/>
      <c r="E17" s="185"/>
      <c r="F17" s="185"/>
      <c r="G17" s="186"/>
      <c r="H17" s="158" t="s">
        <v>7</v>
      </c>
      <c r="I17" s="114" t="s">
        <v>8</v>
      </c>
      <c r="J17" s="115"/>
      <c r="K17" s="179" t="e">
        <f>#REF!</f>
        <v>#REF!</v>
      </c>
      <c r="L17" s="180"/>
      <c r="M17" s="180"/>
      <c r="N17" s="181"/>
      <c r="O17" s="182">
        <f>+ROUND('[7]Ильич'!O28,2)</f>
        <v>3.3</v>
      </c>
      <c r="P17" s="183"/>
      <c r="Q17" s="183"/>
      <c r="R17" s="183"/>
      <c r="S17" s="184"/>
      <c r="T17" s="179" t="e">
        <f>ROUND(K17*O17,2)</f>
        <v>#REF!</v>
      </c>
      <c r="U17" s="180"/>
      <c r="V17" s="180"/>
      <c r="W17" s="180"/>
      <c r="X17" s="181"/>
      <c r="Y17" s="52" t="e">
        <f>ROUND(T17*$AG$11,2)</f>
        <v>#REF!</v>
      </c>
      <c r="Z17" s="53" t="e">
        <f>+T17+Y17</f>
        <v>#REF!</v>
      </c>
      <c r="AG17" s="135" t="e">
        <f>+Z17+Z18</f>
        <v>#REF!</v>
      </c>
      <c r="AI17" s="15"/>
      <c r="AJ17" s="131">
        <v>844.99</v>
      </c>
      <c r="AL17" s="133" t="e">
        <f>AG17/AJ17</f>
        <v>#REF!</v>
      </c>
    </row>
    <row r="18" spans="1:38" ht="12.75" customHeight="1" hidden="1">
      <c r="A18" s="85"/>
      <c r="B18" s="87"/>
      <c r="C18" s="187"/>
      <c r="D18" s="188"/>
      <c r="E18" s="188"/>
      <c r="F18" s="188"/>
      <c r="G18" s="189"/>
      <c r="H18" s="158" t="s">
        <v>9</v>
      </c>
      <c r="I18" s="114" t="s">
        <v>10</v>
      </c>
      <c r="J18" s="115"/>
      <c r="K18" s="179" t="e">
        <f>#REF!</f>
        <v>#REF!</v>
      </c>
      <c r="L18" s="180"/>
      <c r="M18" s="180"/>
      <c r="N18" s="181"/>
      <c r="O18" s="182" t="e">
        <f>O17*#REF!</f>
        <v>#REF!</v>
      </c>
      <c r="P18" s="183"/>
      <c r="Q18" s="183"/>
      <c r="R18" s="183"/>
      <c r="S18" s="184"/>
      <c r="T18" s="179" t="e">
        <f>K18*O18</f>
        <v>#REF!</v>
      </c>
      <c r="U18" s="180"/>
      <c r="V18" s="180"/>
      <c r="W18" s="180"/>
      <c r="X18" s="181"/>
      <c r="Y18" s="54">
        <v>0</v>
      </c>
      <c r="Z18" s="53" t="e">
        <f>+T18+Y18</f>
        <v>#REF!</v>
      </c>
      <c r="AG18" s="136"/>
      <c r="AI18" s="15"/>
      <c r="AJ18" s="132"/>
      <c r="AL18" s="134"/>
    </row>
    <row r="19" spans="4:35" ht="12.75" hidden="1">
      <c r="D19" s="76"/>
      <c r="E19" s="76"/>
      <c r="F19" s="76"/>
      <c r="G19" s="76"/>
      <c r="H19" s="76"/>
      <c r="I19" s="76"/>
      <c r="J19" s="76"/>
      <c r="AI19" s="15"/>
    </row>
    <row r="20" spans="1:38" s="19" customFormat="1" ht="15">
      <c r="A20" s="130" t="s">
        <v>98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4"/>
      <c r="AG20" s="14"/>
      <c r="AH20" s="17"/>
      <c r="AI20" s="18"/>
      <c r="AJ20"/>
      <c r="AL20"/>
    </row>
    <row r="21" spans="1:35" s="5" customFormat="1" ht="15">
      <c r="A21" s="129" t="s">
        <v>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/>
      <c r="AI21" s="20"/>
    </row>
    <row r="22" ht="12.75">
      <c r="AI22" s="15"/>
    </row>
    <row r="23" spans="1:35" ht="45.75" customHeight="1">
      <c r="A23" s="119" t="s">
        <v>3</v>
      </c>
      <c r="B23" s="120"/>
      <c r="C23" s="121" t="s">
        <v>24</v>
      </c>
      <c r="D23" s="122"/>
      <c r="E23" s="122"/>
      <c r="F23" s="122"/>
      <c r="G23" s="122"/>
      <c r="H23" s="123"/>
      <c r="I23" s="124" t="s">
        <v>4</v>
      </c>
      <c r="J23" s="124"/>
      <c r="K23" s="124" t="s">
        <v>25</v>
      </c>
      <c r="L23" s="124"/>
      <c r="M23" s="124"/>
      <c r="N23" s="124"/>
      <c r="O23" s="124" t="s">
        <v>38</v>
      </c>
      <c r="P23" s="124"/>
      <c r="Q23" s="124"/>
      <c r="R23" s="124"/>
      <c r="S23" s="124"/>
      <c r="T23" s="124" t="s">
        <v>5</v>
      </c>
      <c r="U23" s="124"/>
      <c r="V23" s="124"/>
      <c r="W23" s="124"/>
      <c r="X23" s="124"/>
      <c r="AI23" s="15"/>
    </row>
    <row r="24" spans="1:38" s="21" customFormat="1" ht="12.75">
      <c r="A24" s="95">
        <v>1</v>
      </c>
      <c r="B24" s="96"/>
      <c r="C24" s="95">
        <v>2</v>
      </c>
      <c r="D24" s="97"/>
      <c r="E24" s="97"/>
      <c r="F24" s="97"/>
      <c r="G24" s="97"/>
      <c r="H24" s="96"/>
      <c r="I24" s="125">
        <v>3</v>
      </c>
      <c r="J24" s="125"/>
      <c r="K24" s="125">
        <v>4</v>
      </c>
      <c r="L24" s="125"/>
      <c r="M24" s="125"/>
      <c r="N24" s="125"/>
      <c r="O24" s="125">
        <v>5</v>
      </c>
      <c r="P24" s="125"/>
      <c r="Q24" s="125"/>
      <c r="R24" s="125"/>
      <c r="S24" s="125"/>
      <c r="T24" s="125">
        <v>6</v>
      </c>
      <c r="U24" s="125"/>
      <c r="V24" s="125"/>
      <c r="W24" s="125"/>
      <c r="X24" s="125"/>
      <c r="AG24" s="14" t="s">
        <v>26</v>
      </c>
      <c r="AH24"/>
      <c r="AI24" s="22"/>
      <c r="AJ24" s="14" t="s">
        <v>27</v>
      </c>
      <c r="AL24" s="14" t="s">
        <v>28</v>
      </c>
    </row>
    <row r="25" spans="1:38" ht="12.75">
      <c r="A25" s="109" t="s">
        <v>39</v>
      </c>
      <c r="B25" s="110"/>
      <c r="C25" s="111" t="s">
        <v>40</v>
      </c>
      <c r="D25" s="112"/>
      <c r="E25" s="112"/>
      <c r="F25" s="112"/>
      <c r="G25" s="112"/>
      <c r="H25" s="113"/>
      <c r="I25" s="114" t="s">
        <v>8</v>
      </c>
      <c r="J25" s="115"/>
      <c r="K25" s="140">
        <f>+'[7]Ильич'!K205</f>
        <v>15.12</v>
      </c>
      <c r="L25" s="140"/>
      <c r="M25" s="140"/>
      <c r="N25" s="140"/>
      <c r="O25" s="139">
        <v>0</v>
      </c>
      <c r="P25" s="139"/>
      <c r="Q25" s="139"/>
      <c r="R25" s="139"/>
      <c r="S25" s="139"/>
      <c r="T25" s="116">
        <f>K25</f>
        <v>15.12</v>
      </c>
      <c r="U25" s="116"/>
      <c r="V25" s="116"/>
      <c r="W25" s="116"/>
      <c r="X25" s="116"/>
      <c r="AG25" s="27">
        <f>+T25</f>
        <v>15.12</v>
      </c>
      <c r="AI25" s="15"/>
      <c r="AJ25" s="37">
        <v>151.33</v>
      </c>
      <c r="AL25" s="75">
        <f>AG25/AJ25</f>
        <v>0.09991409502411946</v>
      </c>
    </row>
    <row r="26" ht="12.75">
      <c r="AI26" s="15"/>
    </row>
    <row r="27" spans="1:35" s="5" customFormat="1" ht="15">
      <c r="A27" s="129" t="s">
        <v>11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59"/>
      <c r="AG27" s="159"/>
      <c r="AH27"/>
      <c r="AI27" s="20"/>
    </row>
    <row r="28" spans="1:38" s="19" customFormat="1" ht="15">
      <c r="A28" s="130" t="s">
        <v>41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4"/>
      <c r="AG28" s="14"/>
      <c r="AH28" s="17"/>
      <c r="AI28" s="18"/>
      <c r="AJ28" s="164"/>
      <c r="AL28" s="164"/>
    </row>
    <row r="29" spans="1:35" ht="29.25" customHeight="1">
      <c r="A29" s="156" t="s">
        <v>78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I29" s="15"/>
    </row>
    <row r="30" spans="1:33" s="24" customFormat="1" ht="22.5" customHeight="1">
      <c r="A30" s="118" t="s">
        <v>44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23"/>
      <c r="AG30" s="23"/>
    </row>
    <row r="31" spans="1:35" ht="51" customHeight="1">
      <c r="A31" s="119" t="s">
        <v>3</v>
      </c>
      <c r="B31" s="120"/>
      <c r="C31" s="121" t="s">
        <v>24</v>
      </c>
      <c r="D31" s="122"/>
      <c r="E31" s="122"/>
      <c r="F31" s="122"/>
      <c r="G31" s="122"/>
      <c r="H31" s="123"/>
      <c r="I31" s="124" t="s">
        <v>4</v>
      </c>
      <c r="J31" s="124"/>
      <c r="K31" s="124" t="s">
        <v>25</v>
      </c>
      <c r="L31" s="124"/>
      <c r="M31" s="124"/>
      <c r="N31" s="124"/>
      <c r="O31" s="124" t="s">
        <v>55</v>
      </c>
      <c r="P31" s="124"/>
      <c r="Q31" s="124"/>
      <c r="R31" s="124"/>
      <c r="S31" s="124"/>
      <c r="T31" s="124" t="s">
        <v>79</v>
      </c>
      <c r="U31" s="124"/>
      <c r="V31" s="124"/>
      <c r="W31" s="124"/>
      <c r="X31" s="124"/>
      <c r="Y31" s="51" t="s">
        <v>80</v>
      </c>
      <c r="Z31" s="51" t="s">
        <v>81</v>
      </c>
      <c r="AI31" s="15"/>
    </row>
    <row r="32" spans="1:38" ht="18.75" customHeight="1">
      <c r="A32" s="95">
        <v>1</v>
      </c>
      <c r="B32" s="96"/>
      <c r="C32" s="95">
        <v>2</v>
      </c>
      <c r="D32" s="97"/>
      <c r="E32" s="97"/>
      <c r="F32" s="97"/>
      <c r="G32" s="97"/>
      <c r="H32" s="96"/>
      <c r="I32" s="125">
        <v>3</v>
      </c>
      <c r="J32" s="125"/>
      <c r="K32" s="125">
        <v>4</v>
      </c>
      <c r="L32" s="125"/>
      <c r="M32" s="125"/>
      <c r="N32" s="125"/>
      <c r="O32" s="125">
        <v>5</v>
      </c>
      <c r="P32" s="125"/>
      <c r="Q32" s="125"/>
      <c r="R32" s="125"/>
      <c r="S32" s="125"/>
      <c r="T32" s="126" t="s">
        <v>82</v>
      </c>
      <c r="U32" s="127"/>
      <c r="V32" s="127"/>
      <c r="W32" s="127"/>
      <c r="X32" s="128"/>
      <c r="Y32" s="49" t="s">
        <v>89</v>
      </c>
      <c r="Z32" s="49" t="s">
        <v>84</v>
      </c>
      <c r="AG32" s="14" t="s">
        <v>29</v>
      </c>
      <c r="AI32" s="15"/>
      <c r="AJ32" s="14" t="s">
        <v>29</v>
      </c>
      <c r="AL32" s="14" t="s">
        <v>28</v>
      </c>
    </row>
    <row r="33" spans="1:38" ht="12.75" customHeight="1">
      <c r="A33" s="109" t="s">
        <v>39</v>
      </c>
      <c r="B33" s="110"/>
      <c r="C33" s="111" t="s">
        <v>40</v>
      </c>
      <c r="D33" s="112"/>
      <c r="E33" s="112"/>
      <c r="F33" s="112"/>
      <c r="G33" s="112"/>
      <c r="H33" s="113"/>
      <c r="I33" s="114" t="s">
        <v>8</v>
      </c>
      <c r="J33" s="115"/>
      <c r="K33" s="116">
        <f>K25</f>
        <v>15.12</v>
      </c>
      <c r="L33" s="116"/>
      <c r="M33" s="116"/>
      <c r="N33" s="116"/>
      <c r="O33" s="117">
        <f>+ROUND('[7]Ильич'!O213,2)</f>
        <v>4.26</v>
      </c>
      <c r="P33" s="117"/>
      <c r="Q33" s="117"/>
      <c r="R33" s="117"/>
      <c r="S33" s="117"/>
      <c r="T33" s="116">
        <f>ROUND(K33*O33,2)</f>
        <v>64.41</v>
      </c>
      <c r="U33" s="116"/>
      <c r="V33" s="116"/>
      <c r="W33" s="116"/>
      <c r="X33" s="116"/>
      <c r="Y33" s="52">
        <f>ROUND(T33*$AG$9,2)</f>
        <v>32.21</v>
      </c>
      <c r="Z33" s="53">
        <f>+T33+Y33</f>
        <v>96.62</v>
      </c>
      <c r="AG33" s="27">
        <f>+Z33</f>
        <v>96.62</v>
      </c>
      <c r="AI33" s="15"/>
      <c r="AJ33" s="38">
        <v>844.99</v>
      </c>
      <c r="AL33" s="75">
        <f>AG33/AJ33</f>
        <v>0.11434454845619475</v>
      </c>
    </row>
    <row r="34" spans="4:35" ht="12.75" hidden="1">
      <c r="D34" s="76"/>
      <c r="E34" s="76"/>
      <c r="F34" s="76"/>
      <c r="G34" s="76"/>
      <c r="H34" s="76"/>
      <c r="I34" s="76"/>
      <c r="J34" s="76"/>
      <c r="AI34" s="15"/>
    </row>
    <row r="35" spans="1:33" s="24" customFormat="1" ht="24.75" customHeight="1">
      <c r="A35" s="118" t="s">
        <v>46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23"/>
      <c r="AG35" s="23"/>
    </row>
    <row r="36" spans="1:35" ht="51" customHeight="1" hidden="1">
      <c r="A36" s="119" t="s">
        <v>3</v>
      </c>
      <c r="B36" s="120"/>
      <c r="C36" s="121" t="s">
        <v>24</v>
      </c>
      <c r="D36" s="122"/>
      <c r="E36" s="122"/>
      <c r="F36" s="122"/>
      <c r="G36" s="122"/>
      <c r="H36" s="123"/>
      <c r="I36" s="124" t="s">
        <v>4</v>
      </c>
      <c r="J36" s="124"/>
      <c r="K36" s="124" t="s">
        <v>25</v>
      </c>
      <c r="L36" s="124"/>
      <c r="M36" s="124"/>
      <c r="N36" s="124"/>
      <c r="O36" s="124" t="str">
        <f>+O31</f>
        <v>Норматив
 расхода питьевой воды, м3 **</v>
      </c>
      <c r="P36" s="124"/>
      <c r="Q36" s="124"/>
      <c r="R36" s="124"/>
      <c r="S36" s="124"/>
      <c r="T36" s="124" t="s">
        <v>79</v>
      </c>
      <c r="U36" s="124"/>
      <c r="V36" s="124"/>
      <c r="W36" s="124"/>
      <c r="X36" s="124"/>
      <c r="Y36" s="51" t="s">
        <v>80</v>
      </c>
      <c r="Z36" s="51" t="s">
        <v>81</v>
      </c>
      <c r="AI36" s="15"/>
    </row>
    <row r="37" spans="1:38" ht="12.75" customHeight="1" hidden="1">
      <c r="A37" s="95">
        <v>1</v>
      </c>
      <c r="B37" s="96"/>
      <c r="C37" s="95">
        <v>2</v>
      </c>
      <c r="D37" s="97"/>
      <c r="E37" s="97"/>
      <c r="F37" s="97"/>
      <c r="G37" s="97"/>
      <c r="H37" s="96"/>
      <c r="I37" s="125">
        <v>3</v>
      </c>
      <c r="J37" s="125"/>
      <c r="K37" s="125">
        <v>4</v>
      </c>
      <c r="L37" s="125"/>
      <c r="M37" s="125"/>
      <c r="N37" s="125"/>
      <c r="O37" s="125">
        <v>5</v>
      </c>
      <c r="P37" s="125"/>
      <c r="Q37" s="125"/>
      <c r="R37" s="125"/>
      <c r="S37" s="125"/>
      <c r="T37" s="125">
        <v>6</v>
      </c>
      <c r="U37" s="125"/>
      <c r="V37" s="125"/>
      <c r="W37" s="125"/>
      <c r="X37" s="125"/>
      <c r="Y37" s="49">
        <v>7</v>
      </c>
      <c r="Z37" s="49">
        <v>8</v>
      </c>
      <c r="AI37" s="15"/>
      <c r="AJ37" s="14"/>
      <c r="AL37" s="14"/>
    </row>
    <row r="38" spans="1:38" ht="12.75" customHeight="1">
      <c r="A38" s="109" t="s">
        <v>39</v>
      </c>
      <c r="B38" s="110"/>
      <c r="C38" s="111" t="s">
        <v>40</v>
      </c>
      <c r="D38" s="112"/>
      <c r="E38" s="112"/>
      <c r="F38" s="112"/>
      <c r="G38" s="112"/>
      <c r="H38" s="113"/>
      <c r="I38" s="114" t="s">
        <v>8</v>
      </c>
      <c r="J38" s="115"/>
      <c r="K38" s="116">
        <f>K25</f>
        <v>15.12</v>
      </c>
      <c r="L38" s="116"/>
      <c r="M38" s="116"/>
      <c r="N38" s="116"/>
      <c r="O38" s="117">
        <f>+ROUND('[7]Ильич'!O218,2)</f>
        <v>4.22</v>
      </c>
      <c r="P38" s="117"/>
      <c r="Q38" s="117"/>
      <c r="R38" s="117"/>
      <c r="S38" s="117"/>
      <c r="T38" s="116">
        <f>ROUND(K38*O38,2)</f>
        <v>63.81</v>
      </c>
      <c r="U38" s="116"/>
      <c r="V38" s="116"/>
      <c r="W38" s="116"/>
      <c r="X38" s="116"/>
      <c r="Y38" s="52">
        <f>ROUND(T38*$AG$9,2)</f>
        <v>31.91</v>
      </c>
      <c r="Z38" s="53">
        <f>+T38+Y38</f>
        <v>95.72</v>
      </c>
      <c r="AG38" s="27">
        <f>+Z38</f>
        <v>95.72</v>
      </c>
      <c r="AI38" s="15"/>
      <c r="AJ38" s="38">
        <v>810.49</v>
      </c>
      <c r="AL38" s="75">
        <f>AG38/AJ38</f>
        <v>0.1181013954521339</v>
      </c>
    </row>
    <row r="39" spans="4:35" ht="12.75" hidden="1">
      <c r="D39" s="76"/>
      <c r="E39" s="76"/>
      <c r="F39" s="76"/>
      <c r="G39" s="76"/>
      <c r="H39" s="76"/>
      <c r="I39" s="76"/>
      <c r="J39" s="76"/>
      <c r="AI39" s="15"/>
    </row>
    <row r="40" spans="1:33" s="24" customFormat="1" ht="26.25" customHeight="1">
      <c r="A40" s="118" t="s">
        <v>47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</row>
    <row r="41" spans="1:35" ht="51" customHeight="1" hidden="1">
      <c r="A41" s="119" t="s">
        <v>3</v>
      </c>
      <c r="B41" s="120"/>
      <c r="C41" s="121" t="s">
        <v>24</v>
      </c>
      <c r="D41" s="122"/>
      <c r="E41" s="122"/>
      <c r="F41" s="122"/>
      <c r="G41" s="122"/>
      <c r="H41" s="123"/>
      <c r="I41" s="124" t="s">
        <v>4</v>
      </c>
      <c r="J41" s="124"/>
      <c r="K41" s="124" t="s">
        <v>25</v>
      </c>
      <c r="L41" s="124"/>
      <c r="M41" s="124"/>
      <c r="N41" s="124"/>
      <c r="O41" s="124" t="str">
        <f>+O31</f>
        <v>Норматив
 расхода питьевой воды, м3 **</v>
      </c>
      <c r="P41" s="124"/>
      <c r="Q41" s="124"/>
      <c r="R41" s="124"/>
      <c r="S41" s="124"/>
      <c r="T41" s="124" t="s">
        <v>79</v>
      </c>
      <c r="U41" s="124"/>
      <c r="V41" s="124"/>
      <c r="W41" s="124"/>
      <c r="X41" s="124"/>
      <c r="Y41" s="51" t="s">
        <v>80</v>
      </c>
      <c r="Z41" s="51" t="s">
        <v>81</v>
      </c>
      <c r="AI41" s="15"/>
    </row>
    <row r="42" spans="1:38" ht="12.75" customHeight="1" hidden="1">
      <c r="A42" s="95">
        <v>1</v>
      </c>
      <c r="B42" s="96"/>
      <c r="C42" s="95">
        <v>2</v>
      </c>
      <c r="D42" s="97"/>
      <c r="E42" s="97"/>
      <c r="F42" s="97"/>
      <c r="G42" s="97"/>
      <c r="H42" s="96"/>
      <c r="I42" s="125">
        <v>3</v>
      </c>
      <c r="J42" s="125"/>
      <c r="K42" s="125">
        <v>4</v>
      </c>
      <c r="L42" s="125"/>
      <c r="M42" s="125"/>
      <c r="N42" s="125"/>
      <c r="O42" s="125">
        <v>5</v>
      </c>
      <c r="P42" s="125"/>
      <c r="Q42" s="125"/>
      <c r="R42" s="125"/>
      <c r="S42" s="125"/>
      <c r="T42" s="125">
        <v>6</v>
      </c>
      <c r="U42" s="125"/>
      <c r="V42" s="125"/>
      <c r="W42" s="125"/>
      <c r="X42" s="125"/>
      <c r="Y42" s="49">
        <v>7</v>
      </c>
      <c r="Z42" s="49">
        <v>8</v>
      </c>
      <c r="AI42" s="15"/>
      <c r="AJ42" s="14"/>
      <c r="AL42" s="14"/>
    </row>
    <row r="43" spans="1:38" ht="12.75" customHeight="1">
      <c r="A43" s="109" t="s">
        <v>39</v>
      </c>
      <c r="B43" s="110"/>
      <c r="C43" s="111" t="s">
        <v>40</v>
      </c>
      <c r="D43" s="112"/>
      <c r="E43" s="112"/>
      <c r="F43" s="112"/>
      <c r="G43" s="112"/>
      <c r="H43" s="113"/>
      <c r="I43" s="114" t="s">
        <v>8</v>
      </c>
      <c r="J43" s="115"/>
      <c r="K43" s="116">
        <f>K25</f>
        <v>15.12</v>
      </c>
      <c r="L43" s="116"/>
      <c r="M43" s="116"/>
      <c r="N43" s="116"/>
      <c r="O43" s="117">
        <f>+ROUND('[7]Ильич'!O223,2)</f>
        <v>4.17</v>
      </c>
      <c r="P43" s="117"/>
      <c r="Q43" s="117"/>
      <c r="R43" s="117"/>
      <c r="S43" s="117"/>
      <c r="T43" s="116">
        <f>ROUND(K43*O43,2)</f>
        <v>63.05</v>
      </c>
      <c r="U43" s="116"/>
      <c r="V43" s="116"/>
      <c r="W43" s="116"/>
      <c r="X43" s="116"/>
      <c r="Y43" s="52">
        <f>ROUND(T43*$AG$9,2)</f>
        <v>31.53</v>
      </c>
      <c r="Z43" s="53">
        <f>+T43+Y43</f>
        <v>94.58</v>
      </c>
      <c r="AG43" s="27">
        <f>+Z43</f>
        <v>94.58</v>
      </c>
      <c r="AI43" s="15"/>
      <c r="AJ43" s="38">
        <v>777.52</v>
      </c>
      <c r="AL43" s="75">
        <f>AG43/AJ43</f>
        <v>0.12164317316596358</v>
      </c>
    </row>
    <row r="44" spans="4:35" ht="12.75" hidden="1">
      <c r="D44" s="76"/>
      <c r="E44" s="76"/>
      <c r="F44" s="76"/>
      <c r="G44" s="76"/>
      <c r="H44" s="76"/>
      <c r="I44" s="76"/>
      <c r="J44" s="76"/>
      <c r="AI44" s="15"/>
    </row>
    <row r="45" spans="1:33" s="24" customFormat="1" ht="27" customHeight="1">
      <c r="A45" s="118" t="s">
        <v>48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</row>
    <row r="46" spans="1:35" ht="51" customHeight="1" hidden="1">
      <c r="A46" s="119" t="s">
        <v>3</v>
      </c>
      <c r="B46" s="120"/>
      <c r="C46" s="121" t="s">
        <v>24</v>
      </c>
      <c r="D46" s="122"/>
      <c r="E46" s="122"/>
      <c r="F46" s="122"/>
      <c r="G46" s="122"/>
      <c r="H46" s="123"/>
      <c r="I46" s="124" t="s">
        <v>4</v>
      </c>
      <c r="J46" s="124"/>
      <c r="K46" s="124" t="s">
        <v>25</v>
      </c>
      <c r="L46" s="124"/>
      <c r="M46" s="124"/>
      <c r="N46" s="124"/>
      <c r="O46" s="124" t="str">
        <f>+O31</f>
        <v>Норматив
 расхода питьевой воды, м3 **</v>
      </c>
      <c r="P46" s="124"/>
      <c r="Q46" s="124"/>
      <c r="R46" s="124"/>
      <c r="S46" s="124"/>
      <c r="T46" s="124" t="s">
        <v>79</v>
      </c>
      <c r="U46" s="124"/>
      <c r="V46" s="124"/>
      <c r="W46" s="124"/>
      <c r="X46" s="124"/>
      <c r="Y46" s="51" t="s">
        <v>80</v>
      </c>
      <c r="Z46" s="51" t="s">
        <v>81</v>
      </c>
      <c r="AI46" s="15"/>
    </row>
    <row r="47" spans="1:38" ht="12.75" customHeight="1" hidden="1">
      <c r="A47" s="95">
        <v>1</v>
      </c>
      <c r="B47" s="96"/>
      <c r="C47" s="95">
        <v>2</v>
      </c>
      <c r="D47" s="97"/>
      <c r="E47" s="97"/>
      <c r="F47" s="97"/>
      <c r="G47" s="97"/>
      <c r="H47" s="96"/>
      <c r="I47" s="125">
        <v>3</v>
      </c>
      <c r="J47" s="125"/>
      <c r="K47" s="125">
        <v>4</v>
      </c>
      <c r="L47" s="125"/>
      <c r="M47" s="125"/>
      <c r="N47" s="125"/>
      <c r="O47" s="125">
        <v>5</v>
      </c>
      <c r="P47" s="125"/>
      <c r="Q47" s="125"/>
      <c r="R47" s="125"/>
      <c r="S47" s="125"/>
      <c r="T47" s="125">
        <v>6</v>
      </c>
      <c r="U47" s="125"/>
      <c r="V47" s="125"/>
      <c r="W47" s="125"/>
      <c r="X47" s="125"/>
      <c r="Y47" s="49">
        <v>7</v>
      </c>
      <c r="Z47" s="49">
        <v>8</v>
      </c>
      <c r="AI47" s="15"/>
      <c r="AJ47" s="14"/>
      <c r="AL47" s="14"/>
    </row>
    <row r="48" spans="1:38" ht="12.75" customHeight="1">
      <c r="A48" s="109" t="s">
        <v>39</v>
      </c>
      <c r="B48" s="110"/>
      <c r="C48" s="111" t="s">
        <v>40</v>
      </c>
      <c r="D48" s="112"/>
      <c r="E48" s="112"/>
      <c r="F48" s="112"/>
      <c r="G48" s="112"/>
      <c r="H48" s="113"/>
      <c r="I48" s="114" t="s">
        <v>8</v>
      </c>
      <c r="J48" s="115"/>
      <c r="K48" s="116">
        <f>K25</f>
        <v>15.12</v>
      </c>
      <c r="L48" s="116"/>
      <c r="M48" s="116"/>
      <c r="N48" s="116"/>
      <c r="O48" s="117">
        <f>+ROUND('[7]Ильич'!O228,2)</f>
        <v>3.73</v>
      </c>
      <c r="P48" s="117"/>
      <c r="Q48" s="117"/>
      <c r="R48" s="117"/>
      <c r="S48" s="117"/>
      <c r="T48" s="116">
        <f>ROUND(K48*O48,2)</f>
        <v>56.4</v>
      </c>
      <c r="U48" s="116"/>
      <c r="V48" s="116"/>
      <c r="W48" s="116"/>
      <c r="X48" s="116"/>
      <c r="Y48" s="52">
        <f>ROUND(T48*$AG$9,2)</f>
        <v>28.2</v>
      </c>
      <c r="Z48" s="53">
        <f>+T48+Y48</f>
        <v>84.6</v>
      </c>
      <c r="AG48" s="27">
        <f>+Z48</f>
        <v>84.6</v>
      </c>
      <c r="AI48" s="15"/>
      <c r="AJ48" s="38">
        <v>693.58</v>
      </c>
      <c r="AL48" s="75">
        <f>AG48/AJ48</f>
        <v>0.12197583552005535</v>
      </c>
    </row>
    <row r="49" spans="4:35" ht="12.75" hidden="1">
      <c r="D49" s="76"/>
      <c r="E49" s="76"/>
      <c r="F49" s="76"/>
      <c r="G49" s="76"/>
      <c r="H49" s="76"/>
      <c r="I49" s="76"/>
      <c r="J49" s="76"/>
      <c r="AI49" s="15"/>
    </row>
    <row r="50" spans="1:33" s="24" customFormat="1" ht="24" customHeight="1">
      <c r="A50" s="118" t="s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</row>
    <row r="51" spans="1:35" ht="51" customHeight="1" hidden="1">
      <c r="A51" s="119" t="s">
        <v>3</v>
      </c>
      <c r="B51" s="120"/>
      <c r="C51" s="121" t="s">
        <v>24</v>
      </c>
      <c r="D51" s="122"/>
      <c r="E51" s="122"/>
      <c r="F51" s="122"/>
      <c r="G51" s="122"/>
      <c r="H51" s="123"/>
      <c r="I51" s="124" t="s">
        <v>4</v>
      </c>
      <c r="J51" s="124"/>
      <c r="K51" s="124" t="s">
        <v>25</v>
      </c>
      <c r="L51" s="124"/>
      <c r="M51" s="124"/>
      <c r="N51" s="124"/>
      <c r="O51" s="124" t="str">
        <f>+O31</f>
        <v>Норматив
 расхода питьевой воды, м3 **</v>
      </c>
      <c r="P51" s="124"/>
      <c r="Q51" s="124"/>
      <c r="R51" s="124"/>
      <c r="S51" s="124"/>
      <c r="T51" s="124" t="s">
        <v>79</v>
      </c>
      <c r="U51" s="124"/>
      <c r="V51" s="124"/>
      <c r="W51" s="124"/>
      <c r="X51" s="124"/>
      <c r="Y51" s="51" t="s">
        <v>80</v>
      </c>
      <c r="Z51" s="51" t="s">
        <v>81</v>
      </c>
      <c r="AI51" s="15"/>
    </row>
    <row r="52" spans="1:38" ht="12.75" customHeight="1" hidden="1">
      <c r="A52" s="95">
        <v>1</v>
      </c>
      <c r="B52" s="96"/>
      <c r="C52" s="95">
        <v>2</v>
      </c>
      <c r="D52" s="97"/>
      <c r="E52" s="97"/>
      <c r="F52" s="97"/>
      <c r="G52" s="97"/>
      <c r="H52" s="96"/>
      <c r="I52" s="125">
        <v>3</v>
      </c>
      <c r="J52" s="125"/>
      <c r="K52" s="125">
        <v>4</v>
      </c>
      <c r="L52" s="125"/>
      <c r="M52" s="125"/>
      <c r="N52" s="125"/>
      <c r="O52" s="125">
        <v>5</v>
      </c>
      <c r="P52" s="125"/>
      <c r="Q52" s="125"/>
      <c r="R52" s="125"/>
      <c r="S52" s="125"/>
      <c r="T52" s="125">
        <v>6</v>
      </c>
      <c r="U52" s="125"/>
      <c r="V52" s="125"/>
      <c r="W52" s="125"/>
      <c r="X52" s="125"/>
      <c r="Y52" s="49">
        <v>7</v>
      </c>
      <c r="Z52" s="49">
        <v>8</v>
      </c>
      <c r="AI52" s="15"/>
      <c r="AJ52" s="14"/>
      <c r="AL52" s="14"/>
    </row>
    <row r="53" spans="1:38" ht="14.25" customHeight="1">
      <c r="A53" s="109" t="s">
        <v>39</v>
      </c>
      <c r="B53" s="110"/>
      <c r="C53" s="111" t="s">
        <v>40</v>
      </c>
      <c r="D53" s="112"/>
      <c r="E53" s="112"/>
      <c r="F53" s="112"/>
      <c r="G53" s="112"/>
      <c r="H53" s="113"/>
      <c r="I53" s="114" t="s">
        <v>8</v>
      </c>
      <c r="J53" s="115"/>
      <c r="K53" s="116">
        <f>K25</f>
        <v>15.12</v>
      </c>
      <c r="L53" s="116"/>
      <c r="M53" s="116"/>
      <c r="N53" s="116"/>
      <c r="O53" s="117">
        <f>+ROUND('[7]Ильич'!O233,2)</f>
        <v>2.97</v>
      </c>
      <c r="P53" s="117"/>
      <c r="Q53" s="117"/>
      <c r="R53" s="117"/>
      <c r="S53" s="117"/>
      <c r="T53" s="116">
        <f>ROUND(K53*O53,2)</f>
        <v>44.91</v>
      </c>
      <c r="U53" s="116"/>
      <c r="V53" s="116"/>
      <c r="W53" s="116"/>
      <c r="X53" s="116"/>
      <c r="Y53" s="52">
        <f>ROUND(T53*$AG$9,2)</f>
        <v>22.46</v>
      </c>
      <c r="Z53" s="53">
        <f>+T53+Y53</f>
        <v>67.37</v>
      </c>
      <c r="AG53" s="27">
        <f>+Z53</f>
        <v>67.37</v>
      </c>
      <c r="AI53" s="15"/>
      <c r="AJ53" s="38">
        <v>609.59</v>
      </c>
      <c r="AL53" s="75">
        <f>AG53/AJ53</f>
        <v>0.11051690480486885</v>
      </c>
    </row>
    <row r="54" spans="4:35" ht="12.75" hidden="1">
      <c r="D54" s="76"/>
      <c r="E54" s="76"/>
      <c r="F54" s="76"/>
      <c r="G54" s="76"/>
      <c r="H54" s="76"/>
      <c r="I54" s="76"/>
      <c r="J54" s="76"/>
      <c r="AI54" s="15"/>
    </row>
    <row r="55" spans="1:33" s="24" customFormat="1" ht="25.5" customHeight="1">
      <c r="A55" s="118" t="s">
        <v>50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1:35" ht="51" customHeight="1" hidden="1">
      <c r="A56" s="119" t="s">
        <v>3</v>
      </c>
      <c r="B56" s="120"/>
      <c r="C56" s="121" t="s">
        <v>24</v>
      </c>
      <c r="D56" s="122"/>
      <c r="E56" s="122"/>
      <c r="F56" s="122"/>
      <c r="G56" s="122"/>
      <c r="H56" s="123"/>
      <c r="I56" s="124" t="s">
        <v>4</v>
      </c>
      <c r="J56" s="124"/>
      <c r="K56" s="124" t="s">
        <v>25</v>
      </c>
      <c r="L56" s="124"/>
      <c r="M56" s="124"/>
      <c r="N56" s="124"/>
      <c r="O56" s="124" t="str">
        <f>+O31</f>
        <v>Норматив
 расхода питьевой воды, м3 **</v>
      </c>
      <c r="P56" s="124"/>
      <c r="Q56" s="124"/>
      <c r="R56" s="124"/>
      <c r="S56" s="124"/>
      <c r="T56" s="124" t="s">
        <v>79</v>
      </c>
      <c r="U56" s="124"/>
      <c r="V56" s="124"/>
      <c r="W56" s="124"/>
      <c r="X56" s="124"/>
      <c r="Y56" s="51" t="s">
        <v>80</v>
      </c>
      <c r="Z56" s="51" t="s">
        <v>81</v>
      </c>
      <c r="AI56" s="15"/>
    </row>
    <row r="57" spans="1:38" ht="12.75" customHeight="1" hidden="1">
      <c r="A57" s="95">
        <v>1</v>
      </c>
      <c r="B57" s="96"/>
      <c r="C57" s="95">
        <v>2</v>
      </c>
      <c r="D57" s="97"/>
      <c r="E57" s="97"/>
      <c r="F57" s="97"/>
      <c r="G57" s="97"/>
      <c r="H57" s="96"/>
      <c r="I57" s="125">
        <v>3</v>
      </c>
      <c r="J57" s="125"/>
      <c r="K57" s="125">
        <v>4</v>
      </c>
      <c r="L57" s="125"/>
      <c r="M57" s="125"/>
      <c r="N57" s="125"/>
      <c r="O57" s="125">
        <v>5</v>
      </c>
      <c r="P57" s="125"/>
      <c r="Q57" s="125"/>
      <c r="R57" s="125"/>
      <c r="S57" s="125"/>
      <c r="T57" s="125">
        <v>6</v>
      </c>
      <c r="U57" s="125"/>
      <c r="V57" s="125"/>
      <c r="W57" s="125"/>
      <c r="X57" s="125"/>
      <c r="Y57" s="49">
        <v>7</v>
      </c>
      <c r="Z57" s="49">
        <v>8</v>
      </c>
      <c r="AI57" s="15"/>
      <c r="AJ57" s="14"/>
      <c r="AL57" s="14"/>
    </row>
    <row r="58" spans="1:38" ht="12.75" customHeight="1">
      <c r="A58" s="109" t="s">
        <v>39</v>
      </c>
      <c r="B58" s="110"/>
      <c r="C58" s="111" t="s">
        <v>40</v>
      </c>
      <c r="D58" s="112"/>
      <c r="E58" s="112"/>
      <c r="F58" s="112"/>
      <c r="G58" s="112"/>
      <c r="H58" s="113"/>
      <c r="I58" s="114" t="s">
        <v>8</v>
      </c>
      <c r="J58" s="115"/>
      <c r="K58" s="116">
        <f>K25</f>
        <v>15.12</v>
      </c>
      <c r="L58" s="116"/>
      <c r="M58" s="116"/>
      <c r="N58" s="116"/>
      <c r="O58" s="117">
        <f>+ROUND('[7]Ильич'!O238,2)</f>
        <v>2.62</v>
      </c>
      <c r="P58" s="117"/>
      <c r="Q58" s="117"/>
      <c r="R58" s="117"/>
      <c r="S58" s="117"/>
      <c r="T58" s="116">
        <f>ROUND(K58*O58,2)</f>
        <v>39.61</v>
      </c>
      <c r="U58" s="116"/>
      <c r="V58" s="116"/>
      <c r="W58" s="116"/>
      <c r="X58" s="116"/>
      <c r="Y58" s="52">
        <f>ROUND(T58*$AG$9,2)</f>
        <v>19.81</v>
      </c>
      <c r="Z58" s="53">
        <f>+T58+Y58</f>
        <v>59.42</v>
      </c>
      <c r="AG58" s="27">
        <f>+Z58</f>
        <v>59.42</v>
      </c>
      <c r="AI58" s="15"/>
      <c r="AJ58" s="38">
        <v>440.15</v>
      </c>
      <c r="AL58" s="75">
        <f>AG58/AJ58</f>
        <v>0.13499943201181416</v>
      </c>
    </row>
    <row r="59" spans="4:35" ht="12.75" hidden="1">
      <c r="D59" s="76"/>
      <c r="E59" s="76"/>
      <c r="F59" s="76"/>
      <c r="G59" s="76"/>
      <c r="H59" s="76"/>
      <c r="I59" s="76"/>
      <c r="J59" s="76"/>
      <c r="AI59" s="15"/>
    </row>
    <row r="60" spans="1:33" s="24" customFormat="1" ht="24" customHeight="1">
      <c r="A60" s="118" t="s">
        <v>51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</row>
    <row r="61" spans="1:35" ht="51" customHeight="1" hidden="1">
      <c r="A61" s="119" t="s">
        <v>3</v>
      </c>
      <c r="B61" s="120"/>
      <c r="C61" s="121" t="s">
        <v>24</v>
      </c>
      <c r="D61" s="122"/>
      <c r="E61" s="122"/>
      <c r="F61" s="122"/>
      <c r="G61" s="122"/>
      <c r="H61" s="123"/>
      <c r="I61" s="124" t="s">
        <v>4</v>
      </c>
      <c r="J61" s="124"/>
      <c r="K61" s="124" t="s">
        <v>25</v>
      </c>
      <c r="L61" s="124"/>
      <c r="M61" s="124"/>
      <c r="N61" s="124"/>
      <c r="O61" s="124" t="str">
        <f>+O31</f>
        <v>Норматив
 расхода питьевой воды, м3 **</v>
      </c>
      <c r="P61" s="124"/>
      <c r="Q61" s="124"/>
      <c r="R61" s="124"/>
      <c r="S61" s="124"/>
      <c r="T61" s="124" t="s">
        <v>79</v>
      </c>
      <c r="U61" s="124"/>
      <c r="V61" s="124"/>
      <c r="W61" s="124"/>
      <c r="X61" s="124"/>
      <c r="Y61" s="51" t="s">
        <v>80</v>
      </c>
      <c r="Z61" s="51" t="s">
        <v>81</v>
      </c>
      <c r="AI61" s="15"/>
    </row>
    <row r="62" spans="1:38" ht="12.75" customHeight="1" hidden="1">
      <c r="A62" s="95">
        <v>1</v>
      </c>
      <c r="B62" s="96"/>
      <c r="C62" s="95">
        <v>2</v>
      </c>
      <c r="D62" s="97"/>
      <c r="E62" s="97"/>
      <c r="F62" s="97"/>
      <c r="G62" s="97"/>
      <c r="H62" s="96"/>
      <c r="I62" s="125">
        <v>3</v>
      </c>
      <c r="J62" s="125"/>
      <c r="K62" s="125">
        <v>4</v>
      </c>
      <c r="L62" s="125"/>
      <c r="M62" s="125"/>
      <c r="N62" s="125"/>
      <c r="O62" s="125">
        <v>5</v>
      </c>
      <c r="P62" s="125"/>
      <c r="Q62" s="125"/>
      <c r="R62" s="125"/>
      <c r="S62" s="125"/>
      <c r="T62" s="125">
        <v>6</v>
      </c>
      <c r="U62" s="125"/>
      <c r="V62" s="125"/>
      <c r="W62" s="125"/>
      <c r="X62" s="125"/>
      <c r="Y62" s="49">
        <v>7</v>
      </c>
      <c r="Z62" s="49">
        <v>8</v>
      </c>
      <c r="AI62" s="15"/>
      <c r="AJ62" s="14"/>
      <c r="AL62" s="14"/>
    </row>
    <row r="63" spans="1:38" ht="12.75" customHeight="1">
      <c r="A63" s="109" t="s">
        <v>39</v>
      </c>
      <c r="B63" s="110"/>
      <c r="C63" s="111" t="s">
        <v>40</v>
      </c>
      <c r="D63" s="112"/>
      <c r="E63" s="112"/>
      <c r="F63" s="112"/>
      <c r="G63" s="112"/>
      <c r="H63" s="113"/>
      <c r="I63" s="114" t="s">
        <v>8</v>
      </c>
      <c r="J63" s="115"/>
      <c r="K63" s="116">
        <f>K25</f>
        <v>15.12</v>
      </c>
      <c r="L63" s="116"/>
      <c r="M63" s="116"/>
      <c r="N63" s="116"/>
      <c r="O63" s="117">
        <f>+ROUND('[7]Ильич'!O243,2)</f>
        <v>2.32</v>
      </c>
      <c r="P63" s="117"/>
      <c r="Q63" s="117"/>
      <c r="R63" s="117"/>
      <c r="S63" s="117"/>
      <c r="T63" s="116">
        <f>ROUND(K63*O63,2)</f>
        <v>35.08</v>
      </c>
      <c r="U63" s="116"/>
      <c r="V63" s="116"/>
      <c r="W63" s="116"/>
      <c r="X63" s="116"/>
      <c r="Y63" s="52">
        <f>ROUND(T63*$AG$9,2)</f>
        <v>17.54</v>
      </c>
      <c r="Z63" s="53">
        <f>+T63+Y63</f>
        <v>52.62</v>
      </c>
      <c r="AG63" s="27">
        <f>+Z63</f>
        <v>52.62</v>
      </c>
      <c r="AI63" s="15"/>
      <c r="AJ63" s="38">
        <v>440.15</v>
      </c>
      <c r="AL63" s="75">
        <f>AG63/AJ63</f>
        <v>0.11955015335681018</v>
      </c>
    </row>
    <row r="64" spans="4:35" ht="12.75" hidden="1">
      <c r="D64" s="76"/>
      <c r="E64" s="76"/>
      <c r="F64" s="76"/>
      <c r="G64" s="76"/>
      <c r="H64" s="76"/>
      <c r="I64" s="76"/>
      <c r="J64" s="76"/>
      <c r="AI64" s="15"/>
    </row>
    <row r="65" spans="1:33" s="24" customFormat="1" ht="25.5" customHeight="1">
      <c r="A65" s="118" t="s">
        <v>52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5" ht="51" customHeight="1" hidden="1">
      <c r="A66" s="119" t="s">
        <v>3</v>
      </c>
      <c r="B66" s="120"/>
      <c r="C66" s="121" t="s">
        <v>24</v>
      </c>
      <c r="D66" s="122"/>
      <c r="E66" s="122"/>
      <c r="F66" s="122"/>
      <c r="G66" s="122"/>
      <c r="H66" s="123"/>
      <c r="I66" s="124" t="s">
        <v>4</v>
      </c>
      <c r="J66" s="124"/>
      <c r="K66" s="124" t="s">
        <v>25</v>
      </c>
      <c r="L66" s="124"/>
      <c r="M66" s="124"/>
      <c r="N66" s="124"/>
      <c r="O66" s="124" t="s">
        <v>38</v>
      </c>
      <c r="P66" s="124"/>
      <c r="Q66" s="124"/>
      <c r="R66" s="124"/>
      <c r="S66" s="124"/>
      <c r="T66" s="124" t="s">
        <v>79</v>
      </c>
      <c r="U66" s="124"/>
      <c r="V66" s="124"/>
      <c r="W66" s="124"/>
      <c r="X66" s="124"/>
      <c r="Y66" s="51" t="s">
        <v>80</v>
      </c>
      <c r="Z66" s="51" t="s">
        <v>81</v>
      </c>
      <c r="AI66" s="15"/>
    </row>
    <row r="67" spans="1:38" ht="12.75" customHeight="1" hidden="1">
      <c r="A67" s="95">
        <v>1</v>
      </c>
      <c r="B67" s="96"/>
      <c r="C67" s="95">
        <v>2</v>
      </c>
      <c r="D67" s="97"/>
      <c r="E67" s="97"/>
      <c r="F67" s="97"/>
      <c r="G67" s="97"/>
      <c r="H67" s="96"/>
      <c r="I67" s="125">
        <v>3</v>
      </c>
      <c r="J67" s="125"/>
      <c r="K67" s="125">
        <v>4</v>
      </c>
      <c r="L67" s="125"/>
      <c r="M67" s="125"/>
      <c r="N67" s="125"/>
      <c r="O67" s="125">
        <v>5</v>
      </c>
      <c r="P67" s="125"/>
      <c r="Q67" s="125"/>
      <c r="R67" s="125"/>
      <c r="S67" s="125"/>
      <c r="T67" s="125">
        <v>6</v>
      </c>
      <c r="U67" s="125"/>
      <c r="V67" s="125"/>
      <c r="W67" s="125"/>
      <c r="X67" s="125"/>
      <c r="Y67" s="49">
        <v>7</v>
      </c>
      <c r="Z67" s="49">
        <v>8</v>
      </c>
      <c r="AI67" s="15"/>
      <c r="AJ67" s="14"/>
      <c r="AL67" s="14"/>
    </row>
    <row r="68" spans="1:38" ht="12.75" customHeight="1">
      <c r="A68" s="109" t="s">
        <v>39</v>
      </c>
      <c r="B68" s="110"/>
      <c r="C68" s="111" t="s">
        <v>40</v>
      </c>
      <c r="D68" s="112"/>
      <c r="E68" s="112"/>
      <c r="F68" s="112"/>
      <c r="G68" s="112"/>
      <c r="H68" s="113"/>
      <c r="I68" s="114" t="s">
        <v>8</v>
      </c>
      <c r="J68" s="115"/>
      <c r="K68" s="116">
        <f>K25</f>
        <v>15.12</v>
      </c>
      <c r="L68" s="116"/>
      <c r="M68" s="116"/>
      <c r="N68" s="116"/>
      <c r="O68" s="117">
        <f>+ROUND('[7]Ильич'!O248,2)</f>
        <v>1.91</v>
      </c>
      <c r="P68" s="117"/>
      <c r="Q68" s="117"/>
      <c r="R68" s="117"/>
      <c r="S68" s="117"/>
      <c r="T68" s="116">
        <f>ROUND(K68*O68,2)</f>
        <v>28.88</v>
      </c>
      <c r="U68" s="116"/>
      <c r="V68" s="116"/>
      <c r="W68" s="116"/>
      <c r="X68" s="116"/>
      <c r="Y68" s="52">
        <f>ROUND(T68*$AG$9,2)</f>
        <v>14.44</v>
      </c>
      <c r="Z68" s="53">
        <f>+T68+Y68</f>
        <v>43.32</v>
      </c>
      <c r="AG68" s="27">
        <f>+Z68</f>
        <v>43.32</v>
      </c>
      <c r="AI68" s="15"/>
      <c r="AJ68" s="38">
        <v>155.6</v>
      </c>
      <c r="AL68" s="75">
        <f>AG68/AJ68</f>
        <v>0.2784061696658098</v>
      </c>
    </row>
    <row r="69" spans="4:35" ht="12.75" hidden="1">
      <c r="D69" s="76"/>
      <c r="E69" s="76"/>
      <c r="F69" s="76"/>
      <c r="G69" s="76"/>
      <c r="H69" s="76"/>
      <c r="I69" s="76"/>
      <c r="J69" s="76"/>
      <c r="AI69" s="15"/>
    </row>
    <row r="70" spans="1:33" s="24" customFormat="1" ht="24.75" customHeight="1">
      <c r="A70" s="118" t="s">
        <v>53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5" ht="51" customHeight="1" hidden="1">
      <c r="A71" s="119" t="s">
        <v>3</v>
      </c>
      <c r="B71" s="120"/>
      <c r="C71" s="121" t="s">
        <v>24</v>
      </c>
      <c r="D71" s="122"/>
      <c r="E71" s="122"/>
      <c r="F71" s="122"/>
      <c r="G71" s="122"/>
      <c r="H71" s="123"/>
      <c r="I71" s="124" t="s">
        <v>4</v>
      </c>
      <c r="J71" s="124"/>
      <c r="K71" s="124" t="s">
        <v>25</v>
      </c>
      <c r="L71" s="124"/>
      <c r="M71" s="124"/>
      <c r="N71" s="124"/>
      <c r="O71" s="124" t="s">
        <v>38</v>
      </c>
      <c r="P71" s="124"/>
      <c r="Q71" s="124"/>
      <c r="R71" s="124"/>
      <c r="S71" s="124"/>
      <c r="T71" s="124" t="s">
        <v>79</v>
      </c>
      <c r="U71" s="124"/>
      <c r="V71" s="124"/>
      <c r="W71" s="124"/>
      <c r="X71" s="124"/>
      <c r="Y71" s="51" t="s">
        <v>80</v>
      </c>
      <c r="Z71" s="51" t="s">
        <v>81</v>
      </c>
      <c r="AI71" s="15"/>
    </row>
    <row r="72" spans="1:38" ht="12.75" customHeight="1" hidden="1">
      <c r="A72" s="95">
        <v>1</v>
      </c>
      <c r="B72" s="96"/>
      <c r="C72" s="95">
        <v>2</v>
      </c>
      <c r="D72" s="97"/>
      <c r="E72" s="97"/>
      <c r="F72" s="97"/>
      <c r="G72" s="97"/>
      <c r="H72" s="96"/>
      <c r="I72" s="125">
        <v>3</v>
      </c>
      <c r="J72" s="125"/>
      <c r="K72" s="125">
        <v>4</v>
      </c>
      <c r="L72" s="125"/>
      <c r="M72" s="125"/>
      <c r="N72" s="125"/>
      <c r="O72" s="125">
        <v>5</v>
      </c>
      <c r="P72" s="125"/>
      <c r="Q72" s="125"/>
      <c r="R72" s="125"/>
      <c r="S72" s="125"/>
      <c r="T72" s="125">
        <v>6</v>
      </c>
      <c r="U72" s="125"/>
      <c r="V72" s="125"/>
      <c r="W72" s="125"/>
      <c r="X72" s="125"/>
      <c r="Y72" s="49">
        <v>7</v>
      </c>
      <c r="Z72" s="49">
        <v>8</v>
      </c>
      <c r="AI72" s="15"/>
      <c r="AJ72" s="14"/>
      <c r="AL72" s="14"/>
    </row>
    <row r="73" spans="1:38" ht="12.75" customHeight="1">
      <c r="A73" s="109" t="s">
        <v>39</v>
      </c>
      <c r="B73" s="110"/>
      <c r="C73" s="111" t="s">
        <v>40</v>
      </c>
      <c r="D73" s="112"/>
      <c r="E73" s="112"/>
      <c r="F73" s="112"/>
      <c r="G73" s="112"/>
      <c r="H73" s="113"/>
      <c r="I73" s="114" t="s">
        <v>8</v>
      </c>
      <c r="J73" s="115"/>
      <c r="K73" s="116">
        <f>K25</f>
        <v>15.12</v>
      </c>
      <c r="L73" s="116"/>
      <c r="M73" s="116"/>
      <c r="N73" s="116"/>
      <c r="O73" s="117">
        <f>+ROUND('[7]Ильич'!O253,2)</f>
        <v>1.17</v>
      </c>
      <c r="P73" s="117"/>
      <c r="Q73" s="117"/>
      <c r="R73" s="117"/>
      <c r="S73" s="117"/>
      <c r="T73" s="116">
        <f>ROUND(K73*O73,2)</f>
        <v>17.69</v>
      </c>
      <c r="U73" s="116"/>
      <c r="V73" s="116"/>
      <c r="W73" s="116"/>
      <c r="X73" s="116"/>
      <c r="Y73" s="52">
        <f>ROUND(T73*$AG$9,2)</f>
        <v>8.85</v>
      </c>
      <c r="Z73" s="53">
        <f>+T73+Y73</f>
        <v>26.54</v>
      </c>
      <c r="AG73" s="27">
        <f>+Z73</f>
        <v>26.54</v>
      </c>
      <c r="AI73" s="15"/>
      <c r="AJ73" s="38">
        <v>155.6</v>
      </c>
      <c r="AL73" s="75">
        <f>AG73/AJ73</f>
        <v>0.1705655526992288</v>
      </c>
    </row>
    <row r="74" spans="4:35" ht="12.75" hidden="1">
      <c r="D74" s="76"/>
      <c r="E74" s="76"/>
      <c r="F74" s="76"/>
      <c r="G74" s="76"/>
      <c r="H74" s="76"/>
      <c r="I74" s="76"/>
      <c r="J74" s="76"/>
      <c r="AI74" s="15"/>
    </row>
    <row r="75" spans="1:33" s="24" customFormat="1" ht="26.25" customHeight="1">
      <c r="A75" s="118" t="s">
        <v>54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</row>
    <row r="76" spans="1:35" ht="51" customHeight="1" hidden="1">
      <c r="A76" s="119" t="s">
        <v>3</v>
      </c>
      <c r="B76" s="120"/>
      <c r="C76" s="121" t="s">
        <v>24</v>
      </c>
      <c r="D76" s="122"/>
      <c r="E76" s="122"/>
      <c r="F76" s="122"/>
      <c r="G76" s="122"/>
      <c r="H76" s="123"/>
      <c r="I76" s="124" t="s">
        <v>4</v>
      </c>
      <c r="J76" s="124"/>
      <c r="K76" s="124" t="s">
        <v>25</v>
      </c>
      <c r="L76" s="124"/>
      <c r="M76" s="124"/>
      <c r="N76" s="124"/>
      <c r="O76" s="124" t="s">
        <v>38</v>
      </c>
      <c r="P76" s="124"/>
      <c r="Q76" s="124"/>
      <c r="R76" s="124"/>
      <c r="S76" s="124"/>
      <c r="T76" s="124" t="s">
        <v>79</v>
      </c>
      <c r="U76" s="124"/>
      <c r="V76" s="124"/>
      <c r="W76" s="124"/>
      <c r="X76" s="124"/>
      <c r="Y76" s="51" t="s">
        <v>80</v>
      </c>
      <c r="Z76" s="51" t="s">
        <v>81</v>
      </c>
      <c r="AI76" s="15"/>
    </row>
    <row r="77" spans="1:38" ht="12.75" customHeight="1" hidden="1">
      <c r="A77" s="95">
        <v>1</v>
      </c>
      <c r="B77" s="96"/>
      <c r="C77" s="95">
        <v>2</v>
      </c>
      <c r="D77" s="97"/>
      <c r="E77" s="97"/>
      <c r="F77" s="97"/>
      <c r="G77" s="97"/>
      <c r="H77" s="96"/>
      <c r="I77" s="125">
        <v>3</v>
      </c>
      <c r="J77" s="125"/>
      <c r="K77" s="125">
        <v>4</v>
      </c>
      <c r="L77" s="125"/>
      <c r="M77" s="125"/>
      <c r="N77" s="125"/>
      <c r="O77" s="125">
        <v>5</v>
      </c>
      <c r="P77" s="125"/>
      <c r="Q77" s="125"/>
      <c r="R77" s="125"/>
      <c r="S77" s="125"/>
      <c r="T77" s="125">
        <v>6</v>
      </c>
      <c r="U77" s="125"/>
      <c r="V77" s="125"/>
      <c r="W77" s="125"/>
      <c r="X77" s="125"/>
      <c r="Y77" s="49">
        <v>7</v>
      </c>
      <c r="Z77" s="49">
        <v>8</v>
      </c>
      <c r="AI77" s="15"/>
      <c r="AJ77" s="14"/>
      <c r="AL77" s="14"/>
    </row>
    <row r="78" spans="1:38" ht="12.75" customHeight="1">
      <c r="A78" s="109" t="s">
        <v>39</v>
      </c>
      <c r="B78" s="110"/>
      <c r="C78" s="111" t="s">
        <v>40</v>
      </c>
      <c r="D78" s="112"/>
      <c r="E78" s="112"/>
      <c r="F78" s="112"/>
      <c r="G78" s="112"/>
      <c r="H78" s="113"/>
      <c r="I78" s="114" t="s">
        <v>8</v>
      </c>
      <c r="J78" s="115"/>
      <c r="K78" s="116">
        <f>K25</f>
        <v>15.12</v>
      </c>
      <c r="L78" s="116"/>
      <c r="M78" s="116"/>
      <c r="N78" s="116"/>
      <c r="O78" s="117">
        <f>+ROUND('[7]Ильич'!O258,2)</f>
        <v>2.97</v>
      </c>
      <c r="P78" s="117"/>
      <c r="Q78" s="117"/>
      <c r="R78" s="117"/>
      <c r="S78" s="117"/>
      <c r="T78" s="116">
        <f>ROUND(K78*O78,2)</f>
        <v>44.91</v>
      </c>
      <c r="U78" s="116"/>
      <c r="V78" s="116"/>
      <c r="W78" s="116"/>
      <c r="X78" s="116"/>
      <c r="Y78" s="52">
        <f>ROUND(T78*$AG$9,2)</f>
        <v>22.46</v>
      </c>
      <c r="Z78" s="53">
        <f>+T78+Y78</f>
        <v>67.37</v>
      </c>
      <c r="AG78" s="27">
        <f>+Z78</f>
        <v>67.37</v>
      </c>
      <c r="AI78" s="15"/>
      <c r="AJ78" s="38">
        <v>375.04</v>
      </c>
      <c r="AL78" s="75">
        <f>AG78/AJ78</f>
        <v>0.1796341723549488</v>
      </c>
    </row>
    <row r="79" spans="4:35" ht="12.75" hidden="1">
      <c r="D79" s="76"/>
      <c r="E79" s="76"/>
      <c r="F79" s="76"/>
      <c r="G79" s="76"/>
      <c r="H79" s="76"/>
      <c r="I79" s="76"/>
      <c r="J79" s="76"/>
      <c r="AI79" s="15"/>
    </row>
    <row r="80" spans="1:38" s="19" customFormat="1" ht="15">
      <c r="A80" s="130" t="s">
        <v>42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4"/>
      <c r="AG80" s="14"/>
      <c r="AH80" s="17"/>
      <c r="AI80" s="18"/>
      <c r="AJ80" s="164"/>
      <c r="AL80" s="164"/>
    </row>
    <row r="81" ht="6" customHeight="1">
      <c r="AI81" s="15"/>
    </row>
    <row r="82" spans="1:33" s="24" customFormat="1" ht="24" customHeight="1">
      <c r="A82" s="118" t="s">
        <v>56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23"/>
      <c r="AG82" s="23"/>
    </row>
    <row r="83" spans="1:35" ht="51" customHeight="1">
      <c r="A83" s="119" t="s">
        <v>3</v>
      </c>
      <c r="B83" s="120"/>
      <c r="C83" s="121" t="s">
        <v>24</v>
      </c>
      <c r="D83" s="122"/>
      <c r="E83" s="122"/>
      <c r="F83" s="122"/>
      <c r="G83" s="122"/>
      <c r="H83" s="123"/>
      <c r="I83" s="124" t="s">
        <v>4</v>
      </c>
      <c r="J83" s="124"/>
      <c r="K83" s="124" t="s">
        <v>25</v>
      </c>
      <c r="L83" s="124"/>
      <c r="M83" s="124"/>
      <c r="N83" s="124"/>
      <c r="O83" s="124" t="s">
        <v>38</v>
      </c>
      <c r="P83" s="124"/>
      <c r="Q83" s="124"/>
      <c r="R83" s="124"/>
      <c r="S83" s="124"/>
      <c r="T83" s="124" t="s">
        <v>79</v>
      </c>
      <c r="U83" s="124"/>
      <c r="V83" s="124"/>
      <c r="W83" s="124"/>
      <c r="X83" s="124"/>
      <c r="Y83" s="51" t="s">
        <v>80</v>
      </c>
      <c r="Z83" s="51" t="s">
        <v>81</v>
      </c>
      <c r="AI83" s="15"/>
    </row>
    <row r="84" spans="1:38" ht="21" customHeight="1">
      <c r="A84" s="95">
        <v>1</v>
      </c>
      <c r="B84" s="96"/>
      <c r="C84" s="95">
        <v>2</v>
      </c>
      <c r="D84" s="97"/>
      <c r="E84" s="97"/>
      <c r="F84" s="97"/>
      <c r="G84" s="97"/>
      <c r="H84" s="96"/>
      <c r="I84" s="125">
        <v>3</v>
      </c>
      <c r="J84" s="125"/>
      <c r="K84" s="125">
        <v>4</v>
      </c>
      <c r="L84" s="125"/>
      <c r="M84" s="125"/>
      <c r="N84" s="125"/>
      <c r="O84" s="125">
        <v>5</v>
      </c>
      <c r="P84" s="125"/>
      <c r="Q84" s="125"/>
      <c r="R84" s="125"/>
      <c r="S84" s="125"/>
      <c r="T84" s="126" t="s">
        <v>82</v>
      </c>
      <c r="U84" s="127"/>
      <c r="V84" s="127"/>
      <c r="W84" s="127"/>
      <c r="X84" s="128"/>
      <c r="Y84" s="49" t="s">
        <v>89</v>
      </c>
      <c r="Z84" s="49" t="s">
        <v>84</v>
      </c>
      <c r="AG84" s="14" t="s">
        <v>29</v>
      </c>
      <c r="AI84" s="15"/>
      <c r="AJ84" s="14" t="s">
        <v>29</v>
      </c>
      <c r="AL84" s="14" t="s">
        <v>28</v>
      </c>
    </row>
    <row r="85" spans="1:38" ht="12.75" customHeight="1">
      <c r="A85" s="109" t="s">
        <v>39</v>
      </c>
      <c r="B85" s="110"/>
      <c r="C85" s="111" t="s">
        <v>40</v>
      </c>
      <c r="D85" s="112"/>
      <c r="E85" s="112"/>
      <c r="F85" s="112"/>
      <c r="G85" s="112"/>
      <c r="H85" s="113"/>
      <c r="I85" s="114" t="s">
        <v>8</v>
      </c>
      <c r="J85" s="115"/>
      <c r="K85" s="116">
        <f>+K78</f>
        <v>15.12</v>
      </c>
      <c r="L85" s="116"/>
      <c r="M85" s="116"/>
      <c r="N85" s="116"/>
      <c r="O85" s="117">
        <f>+ROUND('[7]Ильич'!O265,2)</f>
        <v>7.56</v>
      </c>
      <c r="P85" s="117"/>
      <c r="Q85" s="117"/>
      <c r="R85" s="117"/>
      <c r="S85" s="117"/>
      <c r="T85" s="116">
        <f>ROUND(K85*O85,2)</f>
        <v>114.31</v>
      </c>
      <c r="U85" s="116"/>
      <c r="V85" s="116"/>
      <c r="W85" s="116"/>
      <c r="X85" s="116"/>
      <c r="Y85" s="52">
        <f>ROUND(T85*$AG$9,2)</f>
        <v>57.16</v>
      </c>
      <c r="Z85" s="53">
        <f>+T85+Y85</f>
        <v>171.47</v>
      </c>
      <c r="AG85" s="27">
        <f>+Z85</f>
        <v>171.47</v>
      </c>
      <c r="AI85" s="15"/>
      <c r="AJ85" s="38">
        <v>844.99</v>
      </c>
      <c r="AL85" s="75">
        <f>AG85/AJ85</f>
        <v>0.2029254784080285</v>
      </c>
    </row>
    <row r="86" spans="4:35" ht="12.75" hidden="1">
      <c r="D86" s="76"/>
      <c r="E86" s="76"/>
      <c r="F86" s="76"/>
      <c r="G86" s="76"/>
      <c r="H86" s="76"/>
      <c r="I86" s="76"/>
      <c r="J86" s="76"/>
      <c r="AI86" s="15"/>
    </row>
    <row r="87" spans="1:33" s="24" customFormat="1" ht="26.25" customHeight="1">
      <c r="A87" s="118" t="s">
        <v>57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23"/>
      <c r="AG87" s="23"/>
    </row>
    <row r="88" spans="1:35" ht="51" customHeight="1" hidden="1">
      <c r="A88" s="119" t="s">
        <v>3</v>
      </c>
      <c r="B88" s="120"/>
      <c r="C88" s="121" t="s">
        <v>24</v>
      </c>
      <c r="D88" s="122"/>
      <c r="E88" s="122"/>
      <c r="F88" s="122"/>
      <c r="G88" s="122"/>
      <c r="H88" s="123"/>
      <c r="I88" s="124" t="s">
        <v>4</v>
      </c>
      <c r="J88" s="124"/>
      <c r="K88" s="124" t="s">
        <v>25</v>
      </c>
      <c r="L88" s="124"/>
      <c r="M88" s="124"/>
      <c r="N88" s="124"/>
      <c r="O88" s="124" t="s">
        <v>38</v>
      </c>
      <c r="P88" s="124"/>
      <c r="Q88" s="124"/>
      <c r="R88" s="124"/>
      <c r="S88" s="124"/>
      <c r="T88" s="124" t="s">
        <v>79</v>
      </c>
      <c r="U88" s="124"/>
      <c r="V88" s="124"/>
      <c r="W88" s="124"/>
      <c r="X88" s="124"/>
      <c r="Y88" s="51" t="s">
        <v>80</v>
      </c>
      <c r="Z88" s="51" t="s">
        <v>81</v>
      </c>
      <c r="AI88" s="15"/>
    </row>
    <row r="89" spans="1:38" ht="12.75" customHeight="1" hidden="1">
      <c r="A89" s="95">
        <v>1</v>
      </c>
      <c r="B89" s="96"/>
      <c r="C89" s="95">
        <v>2</v>
      </c>
      <c r="D89" s="97"/>
      <c r="E89" s="97"/>
      <c r="F89" s="97"/>
      <c r="G89" s="97"/>
      <c r="H89" s="96"/>
      <c r="I89" s="125">
        <v>3</v>
      </c>
      <c r="J89" s="125"/>
      <c r="K89" s="125">
        <v>4</v>
      </c>
      <c r="L89" s="125"/>
      <c r="M89" s="125"/>
      <c r="N89" s="125"/>
      <c r="O89" s="125">
        <v>5</v>
      </c>
      <c r="P89" s="125"/>
      <c r="Q89" s="125"/>
      <c r="R89" s="125"/>
      <c r="S89" s="125"/>
      <c r="T89" s="125">
        <v>6</v>
      </c>
      <c r="U89" s="125"/>
      <c r="V89" s="125"/>
      <c r="W89" s="125"/>
      <c r="X89" s="125"/>
      <c r="Y89" s="49">
        <v>7</v>
      </c>
      <c r="Z89" s="49">
        <v>8</v>
      </c>
      <c r="AI89" s="15"/>
      <c r="AJ89" s="14"/>
      <c r="AL89" s="14"/>
    </row>
    <row r="90" spans="1:38" ht="12.75" customHeight="1">
      <c r="A90" s="109" t="s">
        <v>39</v>
      </c>
      <c r="B90" s="110"/>
      <c r="C90" s="111" t="s">
        <v>40</v>
      </c>
      <c r="D90" s="112"/>
      <c r="E90" s="112"/>
      <c r="F90" s="112"/>
      <c r="G90" s="112"/>
      <c r="H90" s="113"/>
      <c r="I90" s="114" t="s">
        <v>8</v>
      </c>
      <c r="J90" s="115"/>
      <c r="K90" s="116">
        <f>+K85</f>
        <v>15.12</v>
      </c>
      <c r="L90" s="116"/>
      <c r="M90" s="116"/>
      <c r="N90" s="116"/>
      <c r="O90" s="117">
        <f>+ROUND('[7]Ильич'!O270,2)</f>
        <v>7.46</v>
      </c>
      <c r="P90" s="117"/>
      <c r="Q90" s="117"/>
      <c r="R90" s="117"/>
      <c r="S90" s="117"/>
      <c r="T90" s="116">
        <f>ROUND(K90*O90,2)</f>
        <v>112.8</v>
      </c>
      <c r="U90" s="116"/>
      <c r="V90" s="116"/>
      <c r="W90" s="116"/>
      <c r="X90" s="116"/>
      <c r="Y90" s="52">
        <f>ROUND(T90*$AG$9,2)</f>
        <v>56.4</v>
      </c>
      <c r="Z90" s="53">
        <f>+T90+Y90</f>
        <v>169.2</v>
      </c>
      <c r="AG90" s="27">
        <f>+Z90</f>
        <v>169.2</v>
      </c>
      <c r="AI90" s="15"/>
      <c r="AJ90" s="38">
        <v>810.49</v>
      </c>
      <c r="AL90" s="75">
        <f>AG90/AJ90</f>
        <v>0.2087626004022258</v>
      </c>
    </row>
    <row r="91" spans="4:35" ht="12.75" hidden="1">
      <c r="D91" s="76"/>
      <c r="E91" s="76"/>
      <c r="F91" s="76"/>
      <c r="G91" s="76"/>
      <c r="H91" s="76"/>
      <c r="I91" s="76"/>
      <c r="J91" s="76"/>
      <c r="AI91" s="15"/>
    </row>
    <row r="92" spans="1:33" s="24" customFormat="1" ht="27" customHeight="1">
      <c r="A92" s="118" t="s">
        <v>58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</row>
    <row r="93" spans="1:35" ht="51" customHeight="1" hidden="1">
      <c r="A93" s="119" t="s">
        <v>3</v>
      </c>
      <c r="B93" s="120"/>
      <c r="C93" s="121" t="s">
        <v>24</v>
      </c>
      <c r="D93" s="122"/>
      <c r="E93" s="122"/>
      <c r="F93" s="122"/>
      <c r="G93" s="122"/>
      <c r="H93" s="123"/>
      <c r="I93" s="124" t="s">
        <v>4</v>
      </c>
      <c r="J93" s="124"/>
      <c r="K93" s="124" t="s">
        <v>25</v>
      </c>
      <c r="L93" s="124"/>
      <c r="M93" s="124"/>
      <c r="N93" s="124"/>
      <c r="O93" s="124" t="s">
        <v>38</v>
      </c>
      <c r="P93" s="124"/>
      <c r="Q93" s="124"/>
      <c r="R93" s="124"/>
      <c r="S93" s="124"/>
      <c r="T93" s="124" t="s">
        <v>79</v>
      </c>
      <c r="U93" s="124"/>
      <c r="V93" s="124"/>
      <c r="W93" s="124"/>
      <c r="X93" s="124"/>
      <c r="Y93" s="51" t="s">
        <v>80</v>
      </c>
      <c r="Z93" s="51" t="s">
        <v>81</v>
      </c>
      <c r="AI93" s="15"/>
    </row>
    <row r="94" spans="1:38" ht="12.75" customHeight="1" hidden="1">
      <c r="A94" s="95">
        <v>1</v>
      </c>
      <c r="B94" s="96"/>
      <c r="C94" s="95">
        <v>2</v>
      </c>
      <c r="D94" s="97"/>
      <c r="E94" s="97"/>
      <c r="F94" s="97"/>
      <c r="G94" s="97"/>
      <c r="H94" s="96"/>
      <c r="I94" s="125">
        <v>3</v>
      </c>
      <c r="J94" s="125"/>
      <c r="K94" s="125">
        <v>4</v>
      </c>
      <c r="L94" s="125"/>
      <c r="M94" s="125"/>
      <c r="N94" s="125"/>
      <c r="O94" s="125">
        <v>5</v>
      </c>
      <c r="P94" s="125"/>
      <c r="Q94" s="125"/>
      <c r="R94" s="125"/>
      <c r="S94" s="125"/>
      <c r="T94" s="125">
        <v>6</v>
      </c>
      <c r="U94" s="125"/>
      <c r="V94" s="125"/>
      <c r="W94" s="125"/>
      <c r="X94" s="125"/>
      <c r="Y94" s="49">
        <v>7</v>
      </c>
      <c r="Z94" s="49">
        <v>8</v>
      </c>
      <c r="AI94" s="15"/>
      <c r="AJ94" s="14"/>
      <c r="AL94" s="14"/>
    </row>
    <row r="95" spans="1:38" ht="12.75" customHeight="1">
      <c r="A95" s="109" t="s">
        <v>39</v>
      </c>
      <c r="B95" s="110"/>
      <c r="C95" s="111" t="s">
        <v>40</v>
      </c>
      <c r="D95" s="112"/>
      <c r="E95" s="112"/>
      <c r="F95" s="112"/>
      <c r="G95" s="112"/>
      <c r="H95" s="113"/>
      <c r="I95" s="114" t="s">
        <v>8</v>
      </c>
      <c r="J95" s="115"/>
      <c r="K95" s="116">
        <f>+K90</f>
        <v>15.12</v>
      </c>
      <c r="L95" s="116"/>
      <c r="M95" s="116"/>
      <c r="N95" s="116"/>
      <c r="O95" s="117">
        <f>+ROUND('[7]Ильич'!O275,2)</f>
        <v>7.36</v>
      </c>
      <c r="P95" s="117"/>
      <c r="Q95" s="117"/>
      <c r="R95" s="117"/>
      <c r="S95" s="117"/>
      <c r="T95" s="116">
        <f>ROUND(K95*O95,2)</f>
        <v>111.28</v>
      </c>
      <c r="U95" s="116"/>
      <c r="V95" s="116"/>
      <c r="W95" s="116"/>
      <c r="X95" s="116"/>
      <c r="Y95" s="52">
        <f>ROUND(T95*$AG$9,2)</f>
        <v>55.64</v>
      </c>
      <c r="Z95" s="53">
        <f>+T95+Y95</f>
        <v>166.92000000000002</v>
      </c>
      <c r="AG95" s="27">
        <f>+Z95</f>
        <v>166.92000000000002</v>
      </c>
      <c r="AI95" s="15"/>
      <c r="AJ95" s="38">
        <v>777.52</v>
      </c>
      <c r="AL95" s="75">
        <f>AG95/AJ95</f>
        <v>0.2146825805123984</v>
      </c>
    </row>
    <row r="96" spans="4:35" ht="12.75" hidden="1">
      <c r="D96" s="76"/>
      <c r="E96" s="76"/>
      <c r="F96" s="76"/>
      <c r="G96" s="76"/>
      <c r="H96" s="76"/>
      <c r="I96" s="76"/>
      <c r="J96" s="76"/>
      <c r="AI96" s="15"/>
    </row>
    <row r="97" spans="1:33" s="24" customFormat="1" ht="24" customHeight="1">
      <c r="A97" s="118" t="s">
        <v>59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</row>
    <row r="98" spans="1:35" ht="51" customHeight="1" hidden="1">
      <c r="A98" s="119" t="s">
        <v>3</v>
      </c>
      <c r="B98" s="120"/>
      <c r="C98" s="121" t="s">
        <v>24</v>
      </c>
      <c r="D98" s="122"/>
      <c r="E98" s="122"/>
      <c r="F98" s="122"/>
      <c r="G98" s="122"/>
      <c r="H98" s="123"/>
      <c r="I98" s="124" t="s">
        <v>4</v>
      </c>
      <c r="J98" s="124"/>
      <c r="K98" s="124" t="s">
        <v>25</v>
      </c>
      <c r="L98" s="124"/>
      <c r="M98" s="124"/>
      <c r="N98" s="124"/>
      <c r="O98" s="124" t="s">
        <v>38</v>
      </c>
      <c r="P98" s="124"/>
      <c r="Q98" s="124"/>
      <c r="R98" s="124"/>
      <c r="S98" s="124"/>
      <c r="T98" s="124" t="s">
        <v>79</v>
      </c>
      <c r="U98" s="124"/>
      <c r="V98" s="124"/>
      <c r="W98" s="124"/>
      <c r="X98" s="124"/>
      <c r="Y98" s="51" t="s">
        <v>80</v>
      </c>
      <c r="Z98" s="51" t="s">
        <v>81</v>
      </c>
      <c r="AI98" s="15"/>
    </row>
    <row r="99" spans="1:38" ht="12.75" customHeight="1" hidden="1">
      <c r="A99" s="95">
        <v>1</v>
      </c>
      <c r="B99" s="96"/>
      <c r="C99" s="95">
        <v>2</v>
      </c>
      <c r="D99" s="97"/>
      <c r="E99" s="97"/>
      <c r="F99" s="97"/>
      <c r="G99" s="97"/>
      <c r="H99" s="96"/>
      <c r="I99" s="125">
        <v>3</v>
      </c>
      <c r="J99" s="125"/>
      <c r="K99" s="125">
        <v>4</v>
      </c>
      <c r="L99" s="125"/>
      <c r="M99" s="125"/>
      <c r="N99" s="125"/>
      <c r="O99" s="125">
        <v>5</v>
      </c>
      <c r="P99" s="125"/>
      <c r="Q99" s="125"/>
      <c r="R99" s="125"/>
      <c r="S99" s="125"/>
      <c r="T99" s="125">
        <v>6</v>
      </c>
      <c r="U99" s="125"/>
      <c r="V99" s="125"/>
      <c r="W99" s="125"/>
      <c r="X99" s="125"/>
      <c r="Y99" s="49">
        <v>7</v>
      </c>
      <c r="Z99" s="49">
        <v>8</v>
      </c>
      <c r="AI99" s="15"/>
      <c r="AJ99" s="14"/>
      <c r="AL99" s="14"/>
    </row>
    <row r="100" spans="1:38" ht="12.75" customHeight="1">
      <c r="A100" s="109" t="s">
        <v>39</v>
      </c>
      <c r="B100" s="110"/>
      <c r="C100" s="111" t="s">
        <v>40</v>
      </c>
      <c r="D100" s="112"/>
      <c r="E100" s="112"/>
      <c r="F100" s="112"/>
      <c r="G100" s="112"/>
      <c r="H100" s="113"/>
      <c r="I100" s="114" t="s">
        <v>8</v>
      </c>
      <c r="J100" s="115"/>
      <c r="K100" s="116">
        <f>+K95</f>
        <v>15.12</v>
      </c>
      <c r="L100" s="116"/>
      <c r="M100" s="116"/>
      <c r="N100" s="116"/>
      <c r="O100" s="117">
        <f>+ROUND('[7]Ильич'!O280,2)</f>
        <v>7.16</v>
      </c>
      <c r="P100" s="117"/>
      <c r="Q100" s="117"/>
      <c r="R100" s="117"/>
      <c r="S100" s="117"/>
      <c r="T100" s="116">
        <f>ROUND(K100*O100,2)</f>
        <v>108.26</v>
      </c>
      <c r="U100" s="116"/>
      <c r="V100" s="116"/>
      <c r="W100" s="116"/>
      <c r="X100" s="116"/>
      <c r="Y100" s="52">
        <f>ROUND(T100*$AG$9,2)</f>
        <v>54.13</v>
      </c>
      <c r="Z100" s="53">
        <f>+T100+Y100</f>
        <v>162.39000000000001</v>
      </c>
      <c r="AG100" s="27">
        <f>+Z100</f>
        <v>162.39000000000001</v>
      </c>
      <c r="AI100" s="15"/>
      <c r="AJ100" s="38">
        <v>693.58</v>
      </c>
      <c r="AL100" s="75">
        <f>AG100/AJ100</f>
        <v>0.2341330488191701</v>
      </c>
    </row>
    <row r="101" spans="4:35" ht="12.75" hidden="1">
      <c r="D101" s="76"/>
      <c r="E101" s="76"/>
      <c r="F101" s="76"/>
      <c r="G101" s="76"/>
      <c r="H101" s="76"/>
      <c r="I101" s="76"/>
      <c r="J101" s="76"/>
      <c r="AI101" s="15"/>
    </row>
    <row r="102" spans="1:33" s="24" customFormat="1" ht="24" customHeight="1">
      <c r="A102" s="118" t="s">
        <v>60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</row>
    <row r="103" spans="1:35" ht="51" customHeight="1" hidden="1">
      <c r="A103" s="119" t="s">
        <v>3</v>
      </c>
      <c r="B103" s="120"/>
      <c r="C103" s="121" t="s">
        <v>24</v>
      </c>
      <c r="D103" s="122"/>
      <c r="E103" s="122"/>
      <c r="F103" s="122"/>
      <c r="G103" s="122"/>
      <c r="H103" s="123"/>
      <c r="I103" s="124" t="s">
        <v>4</v>
      </c>
      <c r="J103" s="124"/>
      <c r="K103" s="124" t="s">
        <v>25</v>
      </c>
      <c r="L103" s="124"/>
      <c r="M103" s="124"/>
      <c r="N103" s="124"/>
      <c r="O103" s="124" t="s">
        <v>38</v>
      </c>
      <c r="P103" s="124"/>
      <c r="Q103" s="124"/>
      <c r="R103" s="124"/>
      <c r="S103" s="124"/>
      <c r="T103" s="124" t="s">
        <v>79</v>
      </c>
      <c r="U103" s="124"/>
      <c r="V103" s="124"/>
      <c r="W103" s="124"/>
      <c r="X103" s="124"/>
      <c r="Y103" s="51" t="s">
        <v>80</v>
      </c>
      <c r="Z103" s="51" t="s">
        <v>81</v>
      </c>
      <c r="AI103" s="15"/>
    </row>
    <row r="104" spans="1:38" ht="12.75" customHeight="1" hidden="1">
      <c r="A104" s="95">
        <v>1</v>
      </c>
      <c r="B104" s="96"/>
      <c r="C104" s="95">
        <v>2</v>
      </c>
      <c r="D104" s="97"/>
      <c r="E104" s="97"/>
      <c r="F104" s="97"/>
      <c r="G104" s="97"/>
      <c r="H104" s="96"/>
      <c r="I104" s="125">
        <v>3</v>
      </c>
      <c r="J104" s="125"/>
      <c r="K104" s="125">
        <v>4</v>
      </c>
      <c r="L104" s="125"/>
      <c r="M104" s="125"/>
      <c r="N104" s="125"/>
      <c r="O104" s="125">
        <v>5</v>
      </c>
      <c r="P104" s="125"/>
      <c r="Q104" s="125"/>
      <c r="R104" s="125"/>
      <c r="S104" s="125"/>
      <c r="T104" s="125">
        <v>6</v>
      </c>
      <c r="U104" s="125"/>
      <c r="V104" s="125"/>
      <c r="W104" s="125"/>
      <c r="X104" s="125"/>
      <c r="Y104" s="49">
        <v>7</v>
      </c>
      <c r="Z104" s="49">
        <v>8</v>
      </c>
      <c r="AI104" s="15"/>
      <c r="AJ104" s="14"/>
      <c r="AL104" s="14"/>
    </row>
    <row r="105" spans="1:38" ht="12.75" customHeight="1">
      <c r="A105" s="109" t="s">
        <v>39</v>
      </c>
      <c r="B105" s="110"/>
      <c r="C105" s="111" t="s">
        <v>40</v>
      </c>
      <c r="D105" s="112"/>
      <c r="E105" s="112"/>
      <c r="F105" s="112"/>
      <c r="G105" s="112"/>
      <c r="H105" s="113"/>
      <c r="I105" s="114" t="s">
        <v>8</v>
      </c>
      <c r="J105" s="115"/>
      <c r="K105" s="116">
        <f>+K100</f>
        <v>15.12</v>
      </c>
      <c r="L105" s="116"/>
      <c r="M105" s="116"/>
      <c r="N105" s="116"/>
      <c r="O105" s="117">
        <f>+ROUND('[7]Ильич'!O285,2)</f>
        <v>6.36</v>
      </c>
      <c r="P105" s="117"/>
      <c r="Q105" s="117"/>
      <c r="R105" s="117"/>
      <c r="S105" s="117"/>
      <c r="T105" s="116">
        <f>ROUND(K105*O105,2)</f>
        <v>96.16</v>
      </c>
      <c r="U105" s="116"/>
      <c r="V105" s="116"/>
      <c r="W105" s="116"/>
      <c r="X105" s="116"/>
      <c r="Y105" s="52">
        <f>ROUND(T105*$AG$9,2)</f>
        <v>48.08</v>
      </c>
      <c r="Z105" s="53">
        <f>+T105+Y105</f>
        <v>144.24</v>
      </c>
      <c r="AG105" s="27">
        <f>+Z105</f>
        <v>144.24</v>
      </c>
      <c r="AI105" s="15"/>
      <c r="AJ105" s="38">
        <v>609.59</v>
      </c>
      <c r="AL105" s="75">
        <f>AG105/AJ105</f>
        <v>0.23661805475811612</v>
      </c>
    </row>
    <row r="106" spans="4:35" ht="12.75" hidden="1">
      <c r="D106" s="76"/>
      <c r="E106" s="76"/>
      <c r="F106" s="76"/>
      <c r="G106" s="76"/>
      <c r="H106" s="76"/>
      <c r="I106" s="76"/>
      <c r="J106" s="76"/>
      <c r="AI106" s="15"/>
    </row>
    <row r="107" spans="1:33" s="24" customFormat="1" ht="29.25" customHeight="1">
      <c r="A107" s="118" t="s">
        <v>50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</row>
    <row r="108" spans="1:35" ht="51" customHeight="1" hidden="1">
      <c r="A108" s="119" t="s">
        <v>3</v>
      </c>
      <c r="B108" s="120"/>
      <c r="C108" s="121" t="s">
        <v>24</v>
      </c>
      <c r="D108" s="122"/>
      <c r="E108" s="122"/>
      <c r="F108" s="122"/>
      <c r="G108" s="122"/>
      <c r="H108" s="123"/>
      <c r="I108" s="124" t="s">
        <v>4</v>
      </c>
      <c r="J108" s="124"/>
      <c r="K108" s="124" t="s">
        <v>25</v>
      </c>
      <c r="L108" s="124"/>
      <c r="M108" s="124"/>
      <c r="N108" s="124"/>
      <c r="O108" s="124" t="s">
        <v>38</v>
      </c>
      <c r="P108" s="124"/>
      <c r="Q108" s="124"/>
      <c r="R108" s="124"/>
      <c r="S108" s="124"/>
      <c r="T108" s="124" t="s">
        <v>79</v>
      </c>
      <c r="U108" s="124"/>
      <c r="V108" s="124"/>
      <c r="W108" s="124"/>
      <c r="X108" s="124"/>
      <c r="Y108" s="51" t="s">
        <v>80</v>
      </c>
      <c r="Z108" s="51" t="s">
        <v>81</v>
      </c>
      <c r="AI108" s="15"/>
    </row>
    <row r="109" spans="1:38" ht="12.75" customHeight="1" hidden="1">
      <c r="A109" s="95">
        <v>1</v>
      </c>
      <c r="B109" s="96"/>
      <c r="C109" s="95">
        <v>2</v>
      </c>
      <c r="D109" s="97"/>
      <c r="E109" s="97"/>
      <c r="F109" s="97"/>
      <c r="G109" s="97"/>
      <c r="H109" s="96"/>
      <c r="I109" s="125">
        <v>3</v>
      </c>
      <c r="J109" s="125"/>
      <c r="K109" s="125">
        <v>4</v>
      </c>
      <c r="L109" s="125"/>
      <c r="M109" s="125"/>
      <c r="N109" s="125"/>
      <c r="O109" s="125">
        <v>5</v>
      </c>
      <c r="P109" s="125"/>
      <c r="Q109" s="125"/>
      <c r="R109" s="125"/>
      <c r="S109" s="125"/>
      <c r="T109" s="125">
        <v>6</v>
      </c>
      <c r="U109" s="125"/>
      <c r="V109" s="125"/>
      <c r="W109" s="125"/>
      <c r="X109" s="125"/>
      <c r="Y109" s="49">
        <v>7</v>
      </c>
      <c r="Z109" s="49">
        <v>8</v>
      </c>
      <c r="AI109" s="15"/>
      <c r="AJ109" s="14"/>
      <c r="AL109" s="14"/>
    </row>
    <row r="110" spans="1:38" ht="12.75" customHeight="1">
      <c r="A110" s="109" t="s">
        <v>39</v>
      </c>
      <c r="B110" s="110"/>
      <c r="C110" s="111" t="s">
        <v>40</v>
      </c>
      <c r="D110" s="112"/>
      <c r="E110" s="112"/>
      <c r="F110" s="112"/>
      <c r="G110" s="112"/>
      <c r="H110" s="113"/>
      <c r="I110" s="114" t="s">
        <v>8</v>
      </c>
      <c r="J110" s="115"/>
      <c r="K110" s="116">
        <f>+K105</f>
        <v>15.12</v>
      </c>
      <c r="L110" s="116"/>
      <c r="M110" s="116"/>
      <c r="N110" s="116"/>
      <c r="O110" s="117">
        <f>+ROUND('[7]Ильич'!O290,2)</f>
        <v>3.86</v>
      </c>
      <c r="P110" s="117"/>
      <c r="Q110" s="117"/>
      <c r="R110" s="117"/>
      <c r="S110" s="117"/>
      <c r="T110" s="116">
        <f>ROUND(K110*O110,2)</f>
        <v>58.36</v>
      </c>
      <c r="U110" s="116"/>
      <c r="V110" s="116"/>
      <c r="W110" s="116"/>
      <c r="X110" s="116"/>
      <c r="Y110" s="52">
        <f>ROUND(T110*$AG$9,2)</f>
        <v>29.18</v>
      </c>
      <c r="Z110" s="53">
        <f>+T110+Y110</f>
        <v>87.53999999999999</v>
      </c>
      <c r="AG110" s="27">
        <f>+Z110</f>
        <v>87.53999999999999</v>
      </c>
      <c r="AI110" s="15"/>
      <c r="AJ110" s="38">
        <v>440.15</v>
      </c>
      <c r="AL110" s="75">
        <f>AG110/AJ110</f>
        <v>0.19888674315574234</v>
      </c>
    </row>
    <row r="111" spans="4:35" ht="12.75" hidden="1">
      <c r="D111" s="76"/>
      <c r="E111" s="76"/>
      <c r="F111" s="76"/>
      <c r="G111" s="76"/>
      <c r="H111" s="76"/>
      <c r="I111" s="76"/>
      <c r="J111" s="76"/>
      <c r="AI111" s="15"/>
    </row>
    <row r="112" spans="1:33" s="24" customFormat="1" ht="26.25" customHeight="1">
      <c r="A112" s="118" t="s">
        <v>51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</row>
    <row r="113" spans="1:35" ht="51" customHeight="1" hidden="1">
      <c r="A113" s="119" t="s">
        <v>3</v>
      </c>
      <c r="B113" s="120"/>
      <c r="C113" s="121" t="s">
        <v>24</v>
      </c>
      <c r="D113" s="122"/>
      <c r="E113" s="122"/>
      <c r="F113" s="122"/>
      <c r="G113" s="122"/>
      <c r="H113" s="123"/>
      <c r="I113" s="124" t="s">
        <v>4</v>
      </c>
      <c r="J113" s="124"/>
      <c r="K113" s="124" t="s">
        <v>25</v>
      </c>
      <c r="L113" s="124"/>
      <c r="M113" s="124"/>
      <c r="N113" s="124"/>
      <c r="O113" s="124" t="s">
        <v>38</v>
      </c>
      <c r="P113" s="124"/>
      <c r="Q113" s="124"/>
      <c r="R113" s="124"/>
      <c r="S113" s="124"/>
      <c r="T113" s="124" t="s">
        <v>79</v>
      </c>
      <c r="U113" s="124"/>
      <c r="V113" s="124"/>
      <c r="W113" s="124"/>
      <c r="X113" s="124"/>
      <c r="Y113" s="51" t="s">
        <v>80</v>
      </c>
      <c r="Z113" s="51" t="s">
        <v>81</v>
      </c>
      <c r="AI113" s="15"/>
    </row>
    <row r="114" spans="1:38" ht="12.75" customHeight="1" hidden="1">
      <c r="A114" s="95">
        <v>1</v>
      </c>
      <c r="B114" s="96"/>
      <c r="C114" s="95">
        <v>2</v>
      </c>
      <c r="D114" s="97"/>
      <c r="E114" s="97"/>
      <c r="F114" s="97"/>
      <c r="G114" s="97"/>
      <c r="H114" s="96"/>
      <c r="I114" s="125">
        <v>3</v>
      </c>
      <c r="J114" s="125"/>
      <c r="K114" s="125">
        <v>4</v>
      </c>
      <c r="L114" s="125"/>
      <c r="M114" s="125"/>
      <c r="N114" s="125"/>
      <c r="O114" s="125">
        <v>5</v>
      </c>
      <c r="P114" s="125"/>
      <c r="Q114" s="125"/>
      <c r="R114" s="125"/>
      <c r="S114" s="125"/>
      <c r="T114" s="125">
        <v>6</v>
      </c>
      <c r="U114" s="125"/>
      <c r="V114" s="125"/>
      <c r="W114" s="125"/>
      <c r="X114" s="125"/>
      <c r="Y114" s="49">
        <v>7</v>
      </c>
      <c r="Z114" s="49">
        <v>8</v>
      </c>
      <c r="AI114" s="15"/>
      <c r="AJ114" s="14"/>
      <c r="AL114" s="14"/>
    </row>
    <row r="115" spans="1:38" ht="12.75" customHeight="1">
      <c r="A115" s="109" t="s">
        <v>39</v>
      </c>
      <c r="B115" s="110"/>
      <c r="C115" s="111" t="s">
        <v>40</v>
      </c>
      <c r="D115" s="112"/>
      <c r="E115" s="112"/>
      <c r="F115" s="112"/>
      <c r="G115" s="112"/>
      <c r="H115" s="113"/>
      <c r="I115" s="114" t="s">
        <v>8</v>
      </c>
      <c r="J115" s="115"/>
      <c r="K115" s="116">
        <f>+K110</f>
        <v>15.12</v>
      </c>
      <c r="L115" s="116"/>
      <c r="M115" s="116"/>
      <c r="N115" s="116"/>
      <c r="O115" s="117">
        <f>+ROUND('[7]Ильич'!O295,2)</f>
        <v>3.09</v>
      </c>
      <c r="P115" s="117"/>
      <c r="Q115" s="117"/>
      <c r="R115" s="117"/>
      <c r="S115" s="117"/>
      <c r="T115" s="116">
        <f>ROUND(K115*O115,2)</f>
        <v>46.72</v>
      </c>
      <c r="U115" s="116"/>
      <c r="V115" s="116"/>
      <c r="W115" s="116"/>
      <c r="X115" s="116"/>
      <c r="Y115" s="52">
        <f>ROUND(T115*$AG$9,2)</f>
        <v>23.36</v>
      </c>
      <c r="Z115" s="53">
        <f>+T115+Y115</f>
        <v>70.08</v>
      </c>
      <c r="AG115" s="27">
        <f>+Z115</f>
        <v>70.08</v>
      </c>
      <c r="AI115" s="15"/>
      <c r="AJ115" s="38">
        <v>440.15</v>
      </c>
      <c r="AL115" s="75">
        <f>AG115/AJ115</f>
        <v>0.15921844825627626</v>
      </c>
    </row>
    <row r="116" spans="4:35" ht="12.75" hidden="1">
      <c r="D116" s="76"/>
      <c r="E116" s="76"/>
      <c r="F116" s="76"/>
      <c r="G116" s="76"/>
      <c r="H116" s="76"/>
      <c r="I116" s="76"/>
      <c r="J116" s="76"/>
      <c r="AI116" s="15"/>
    </row>
    <row r="117" spans="1:33" s="24" customFormat="1" ht="24" customHeight="1">
      <c r="A117" s="118" t="s">
        <v>61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</row>
    <row r="118" spans="1:35" ht="51" customHeight="1" hidden="1">
      <c r="A118" s="119" t="s">
        <v>3</v>
      </c>
      <c r="B118" s="120"/>
      <c r="C118" s="121" t="s">
        <v>24</v>
      </c>
      <c r="D118" s="122"/>
      <c r="E118" s="122"/>
      <c r="F118" s="122"/>
      <c r="G118" s="122"/>
      <c r="H118" s="123"/>
      <c r="I118" s="124" t="s">
        <v>4</v>
      </c>
      <c r="J118" s="124"/>
      <c r="K118" s="124" t="s">
        <v>25</v>
      </c>
      <c r="L118" s="124"/>
      <c r="M118" s="124"/>
      <c r="N118" s="124"/>
      <c r="O118" s="124" t="s">
        <v>38</v>
      </c>
      <c r="P118" s="124"/>
      <c r="Q118" s="124"/>
      <c r="R118" s="124"/>
      <c r="S118" s="124"/>
      <c r="T118" s="124" t="s">
        <v>79</v>
      </c>
      <c r="U118" s="124"/>
      <c r="V118" s="124"/>
      <c r="W118" s="124"/>
      <c r="X118" s="124"/>
      <c r="Y118" s="51" t="s">
        <v>80</v>
      </c>
      <c r="Z118" s="51" t="s">
        <v>81</v>
      </c>
      <c r="AI118" s="15"/>
    </row>
    <row r="119" spans="1:38" ht="27" customHeight="1" hidden="1">
      <c r="A119" s="95">
        <v>1</v>
      </c>
      <c r="B119" s="96"/>
      <c r="C119" s="95">
        <v>2</v>
      </c>
      <c r="D119" s="97"/>
      <c r="E119" s="97"/>
      <c r="F119" s="97"/>
      <c r="G119" s="97"/>
      <c r="H119" s="96"/>
      <c r="I119" s="125">
        <v>3</v>
      </c>
      <c r="J119" s="125"/>
      <c r="K119" s="125">
        <v>4</v>
      </c>
      <c r="L119" s="125"/>
      <c r="M119" s="125"/>
      <c r="N119" s="125"/>
      <c r="O119" s="125">
        <v>5</v>
      </c>
      <c r="P119" s="125"/>
      <c r="Q119" s="125"/>
      <c r="R119" s="125"/>
      <c r="S119" s="125"/>
      <c r="T119" s="126" t="s">
        <v>82</v>
      </c>
      <c r="U119" s="127"/>
      <c r="V119" s="127"/>
      <c r="W119" s="127"/>
      <c r="X119" s="128"/>
      <c r="Y119" s="49" t="s">
        <v>89</v>
      </c>
      <c r="Z119" s="49" t="s">
        <v>84</v>
      </c>
      <c r="AI119" s="15"/>
      <c r="AJ119" s="14"/>
      <c r="AL119" s="14"/>
    </row>
    <row r="120" spans="1:38" ht="12.75" customHeight="1">
      <c r="A120" s="109" t="s">
        <v>39</v>
      </c>
      <c r="B120" s="110"/>
      <c r="C120" s="111" t="s">
        <v>40</v>
      </c>
      <c r="D120" s="112"/>
      <c r="E120" s="112"/>
      <c r="F120" s="112"/>
      <c r="G120" s="112"/>
      <c r="H120" s="113"/>
      <c r="I120" s="114" t="s">
        <v>8</v>
      </c>
      <c r="J120" s="115"/>
      <c r="K120" s="116">
        <f>+K115</f>
        <v>15.12</v>
      </c>
      <c r="L120" s="116"/>
      <c r="M120" s="116"/>
      <c r="N120" s="116"/>
      <c r="O120" s="117">
        <f>+ROUND('[7]Ильич'!O300,2)</f>
        <v>3.15</v>
      </c>
      <c r="P120" s="117"/>
      <c r="Q120" s="117"/>
      <c r="R120" s="117"/>
      <c r="S120" s="117"/>
      <c r="T120" s="116">
        <f>ROUND(K120*O120,2)</f>
        <v>47.63</v>
      </c>
      <c r="U120" s="116"/>
      <c r="V120" s="116"/>
      <c r="W120" s="116"/>
      <c r="X120" s="116"/>
      <c r="Y120" s="52">
        <f>ROUND(T120*$AG$9,2)</f>
        <v>23.82</v>
      </c>
      <c r="Z120" s="53">
        <f>+T120+Y120</f>
        <v>71.45</v>
      </c>
      <c r="AG120" s="27">
        <f>+Z120</f>
        <v>71.45</v>
      </c>
      <c r="AI120" s="15"/>
      <c r="AJ120" s="38">
        <v>155.6</v>
      </c>
      <c r="AL120" s="75">
        <f>AG120/AJ120</f>
        <v>0.4591902313624679</v>
      </c>
    </row>
    <row r="121" spans="4:35" ht="12.75" hidden="1">
      <c r="D121" s="76"/>
      <c r="E121" s="76"/>
      <c r="F121" s="76"/>
      <c r="G121" s="76"/>
      <c r="H121" s="76"/>
      <c r="I121" s="76"/>
      <c r="J121" s="76"/>
      <c r="AI121" s="15"/>
    </row>
    <row r="122" spans="1:33" s="24" customFormat="1" ht="21.75" customHeight="1">
      <c r="A122" s="118" t="s">
        <v>62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</row>
    <row r="123" spans="1:35" ht="51" customHeight="1" hidden="1">
      <c r="A123" s="119" t="s">
        <v>3</v>
      </c>
      <c r="B123" s="120"/>
      <c r="C123" s="121" t="s">
        <v>24</v>
      </c>
      <c r="D123" s="122"/>
      <c r="E123" s="122"/>
      <c r="F123" s="122"/>
      <c r="G123" s="122"/>
      <c r="H123" s="123"/>
      <c r="I123" s="124" t="s">
        <v>4</v>
      </c>
      <c r="J123" s="124"/>
      <c r="K123" s="124" t="s">
        <v>25</v>
      </c>
      <c r="L123" s="124"/>
      <c r="M123" s="124"/>
      <c r="N123" s="124"/>
      <c r="O123" s="124" t="s">
        <v>38</v>
      </c>
      <c r="P123" s="124"/>
      <c r="Q123" s="124"/>
      <c r="R123" s="124"/>
      <c r="S123" s="124"/>
      <c r="T123" s="124" t="s">
        <v>79</v>
      </c>
      <c r="U123" s="124"/>
      <c r="V123" s="124"/>
      <c r="W123" s="124"/>
      <c r="X123" s="124"/>
      <c r="Y123" s="51" t="s">
        <v>80</v>
      </c>
      <c r="Z123" s="51" t="s">
        <v>81</v>
      </c>
      <c r="AI123" s="15"/>
    </row>
    <row r="124" spans="1:38" ht="12.75" customHeight="1" hidden="1">
      <c r="A124" s="95">
        <v>1</v>
      </c>
      <c r="B124" s="96"/>
      <c r="C124" s="95">
        <v>2</v>
      </c>
      <c r="D124" s="97"/>
      <c r="E124" s="97"/>
      <c r="F124" s="97"/>
      <c r="G124" s="97"/>
      <c r="H124" s="96"/>
      <c r="I124" s="125">
        <v>3</v>
      </c>
      <c r="J124" s="125"/>
      <c r="K124" s="125">
        <v>4</v>
      </c>
      <c r="L124" s="125"/>
      <c r="M124" s="125"/>
      <c r="N124" s="125"/>
      <c r="O124" s="125">
        <v>5</v>
      </c>
      <c r="P124" s="125"/>
      <c r="Q124" s="125"/>
      <c r="R124" s="125"/>
      <c r="S124" s="125"/>
      <c r="T124" s="125">
        <v>6</v>
      </c>
      <c r="U124" s="125"/>
      <c r="V124" s="125"/>
      <c r="W124" s="125"/>
      <c r="X124" s="125"/>
      <c r="Y124" s="49">
        <v>7</v>
      </c>
      <c r="Z124" s="49">
        <v>8</v>
      </c>
      <c r="AI124" s="15"/>
      <c r="AJ124" s="14"/>
      <c r="AL124" s="14"/>
    </row>
    <row r="125" spans="1:38" ht="12.75" customHeight="1">
      <c r="A125" s="109" t="s">
        <v>39</v>
      </c>
      <c r="B125" s="110"/>
      <c r="C125" s="111" t="s">
        <v>40</v>
      </c>
      <c r="D125" s="112"/>
      <c r="E125" s="112"/>
      <c r="F125" s="112"/>
      <c r="G125" s="112"/>
      <c r="H125" s="113"/>
      <c r="I125" s="114" t="s">
        <v>8</v>
      </c>
      <c r="J125" s="115"/>
      <c r="K125" s="116">
        <f>+K120</f>
        <v>15.12</v>
      </c>
      <c r="L125" s="116"/>
      <c r="M125" s="116"/>
      <c r="N125" s="116"/>
      <c r="O125" s="117">
        <f>+ROUND('[7]Ильич'!O305,2)</f>
        <v>1.72</v>
      </c>
      <c r="P125" s="117"/>
      <c r="Q125" s="117"/>
      <c r="R125" s="117"/>
      <c r="S125" s="117"/>
      <c r="T125" s="116">
        <f>ROUND(K125*O125,2)</f>
        <v>26.01</v>
      </c>
      <c r="U125" s="116"/>
      <c r="V125" s="116"/>
      <c r="W125" s="116"/>
      <c r="X125" s="116"/>
      <c r="Y125" s="52">
        <f>ROUND(T125*$AG$9,2)</f>
        <v>13.01</v>
      </c>
      <c r="Z125" s="53">
        <f>+T125+Y125</f>
        <v>39.02</v>
      </c>
      <c r="AG125" s="27">
        <f>+Z125</f>
        <v>39.02</v>
      </c>
      <c r="AI125" s="15"/>
      <c r="AJ125" s="38">
        <v>155.6</v>
      </c>
      <c r="AL125" s="75">
        <f>AG125/AJ125</f>
        <v>0.2507712082262211</v>
      </c>
    </row>
    <row r="126" spans="4:35" ht="12.75" hidden="1">
      <c r="D126" s="76"/>
      <c r="E126" s="76"/>
      <c r="F126" s="76"/>
      <c r="G126" s="76"/>
      <c r="H126" s="76"/>
      <c r="I126" s="76"/>
      <c r="J126" s="76"/>
      <c r="AI126" s="15"/>
    </row>
    <row r="127" spans="1:33" s="24" customFormat="1" ht="12" customHeight="1">
      <c r="A127" s="118" t="s">
        <v>63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</row>
    <row r="128" spans="1:35" ht="51" customHeight="1" hidden="1">
      <c r="A128" s="119" t="s">
        <v>3</v>
      </c>
      <c r="B128" s="120"/>
      <c r="C128" s="121" t="s">
        <v>24</v>
      </c>
      <c r="D128" s="122"/>
      <c r="E128" s="122"/>
      <c r="F128" s="122"/>
      <c r="G128" s="122"/>
      <c r="H128" s="123"/>
      <c r="I128" s="124" t="s">
        <v>4</v>
      </c>
      <c r="J128" s="124"/>
      <c r="K128" s="124" t="s">
        <v>25</v>
      </c>
      <c r="L128" s="124"/>
      <c r="M128" s="124"/>
      <c r="N128" s="124"/>
      <c r="O128" s="124" t="s">
        <v>38</v>
      </c>
      <c r="P128" s="124"/>
      <c r="Q128" s="124"/>
      <c r="R128" s="124"/>
      <c r="S128" s="124"/>
      <c r="T128" s="124" t="s">
        <v>79</v>
      </c>
      <c r="U128" s="124"/>
      <c r="V128" s="124"/>
      <c r="W128" s="124"/>
      <c r="X128" s="124"/>
      <c r="Y128" s="51" t="s">
        <v>80</v>
      </c>
      <c r="Z128" s="51" t="s">
        <v>81</v>
      </c>
      <c r="AI128" s="15"/>
    </row>
    <row r="129" spans="1:38" ht="12.75" customHeight="1" hidden="1">
      <c r="A129" s="95">
        <v>1</v>
      </c>
      <c r="B129" s="96"/>
      <c r="C129" s="95">
        <v>2</v>
      </c>
      <c r="D129" s="97"/>
      <c r="E129" s="97"/>
      <c r="F129" s="97"/>
      <c r="G129" s="97"/>
      <c r="H129" s="96"/>
      <c r="I129" s="125">
        <v>3</v>
      </c>
      <c r="J129" s="125"/>
      <c r="K129" s="125">
        <v>4</v>
      </c>
      <c r="L129" s="125"/>
      <c r="M129" s="125"/>
      <c r="N129" s="125"/>
      <c r="O129" s="125">
        <v>5</v>
      </c>
      <c r="P129" s="125"/>
      <c r="Q129" s="125"/>
      <c r="R129" s="125"/>
      <c r="S129" s="125"/>
      <c r="T129" s="125">
        <v>6</v>
      </c>
      <c r="U129" s="125"/>
      <c r="V129" s="125"/>
      <c r="W129" s="125"/>
      <c r="X129" s="125"/>
      <c r="Y129" s="49">
        <v>7</v>
      </c>
      <c r="Z129" s="49">
        <v>8</v>
      </c>
      <c r="AI129" s="15"/>
      <c r="AJ129" s="14"/>
      <c r="AL129" s="14"/>
    </row>
    <row r="130" spans="1:38" ht="12.75" customHeight="1">
      <c r="A130" s="109" t="s">
        <v>39</v>
      </c>
      <c r="B130" s="110"/>
      <c r="C130" s="111" t="s">
        <v>40</v>
      </c>
      <c r="D130" s="112"/>
      <c r="E130" s="112"/>
      <c r="F130" s="112"/>
      <c r="G130" s="112"/>
      <c r="H130" s="113"/>
      <c r="I130" s="114" t="s">
        <v>8</v>
      </c>
      <c r="J130" s="115"/>
      <c r="K130" s="116">
        <f>+K125</f>
        <v>15.12</v>
      </c>
      <c r="L130" s="116"/>
      <c r="M130" s="116"/>
      <c r="N130" s="116"/>
      <c r="O130" s="117">
        <f>+ROUND('[7]Ильич'!O310,2)</f>
        <v>1.2</v>
      </c>
      <c r="P130" s="117"/>
      <c r="Q130" s="117"/>
      <c r="R130" s="117"/>
      <c r="S130" s="117"/>
      <c r="T130" s="116">
        <f>ROUND(K130*O130,2)</f>
        <v>18.14</v>
      </c>
      <c r="U130" s="116"/>
      <c r="V130" s="116"/>
      <c r="W130" s="116"/>
      <c r="X130" s="116"/>
      <c r="Y130" s="52">
        <f>ROUND(T130*$AG$9,2)</f>
        <v>9.07</v>
      </c>
      <c r="Z130" s="53">
        <f>+T130+Y130</f>
        <v>27.21</v>
      </c>
      <c r="AG130" s="27">
        <f>+Z130</f>
        <v>27.21</v>
      </c>
      <c r="AI130" s="15"/>
      <c r="AJ130" s="38">
        <v>440.15</v>
      </c>
      <c r="AL130" s="75">
        <f>AG130/AJ130</f>
        <v>0.06181983414744974</v>
      </c>
    </row>
    <row r="131" spans="4:35" ht="12.75" hidden="1">
      <c r="D131" s="76"/>
      <c r="E131" s="76"/>
      <c r="F131" s="76"/>
      <c r="G131" s="76"/>
      <c r="H131" s="76"/>
      <c r="I131" s="76"/>
      <c r="J131" s="76"/>
      <c r="AI131" s="15"/>
    </row>
    <row r="132" spans="1:33" s="24" customFormat="1" ht="23.25" customHeight="1">
      <c r="A132" s="118" t="s">
        <v>64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</row>
    <row r="133" spans="1:35" ht="51" customHeight="1" hidden="1">
      <c r="A133" s="119" t="s">
        <v>3</v>
      </c>
      <c r="B133" s="120"/>
      <c r="C133" s="121" t="s">
        <v>24</v>
      </c>
      <c r="D133" s="122"/>
      <c r="E133" s="122"/>
      <c r="F133" s="122"/>
      <c r="G133" s="122"/>
      <c r="H133" s="123"/>
      <c r="I133" s="124" t="s">
        <v>4</v>
      </c>
      <c r="J133" s="124"/>
      <c r="K133" s="124" t="s">
        <v>25</v>
      </c>
      <c r="L133" s="124"/>
      <c r="M133" s="124"/>
      <c r="N133" s="124"/>
      <c r="O133" s="124" t="s">
        <v>38</v>
      </c>
      <c r="P133" s="124"/>
      <c r="Q133" s="124"/>
      <c r="R133" s="124"/>
      <c r="S133" s="124"/>
      <c r="T133" s="124" t="s">
        <v>79</v>
      </c>
      <c r="U133" s="124"/>
      <c r="V133" s="124"/>
      <c r="W133" s="124"/>
      <c r="X133" s="124"/>
      <c r="Y133" s="51" t="s">
        <v>80</v>
      </c>
      <c r="Z133" s="51" t="s">
        <v>81</v>
      </c>
      <c r="AI133" s="15"/>
    </row>
    <row r="134" spans="1:38" ht="12.75" customHeight="1" hidden="1">
      <c r="A134" s="95">
        <v>1</v>
      </c>
      <c r="B134" s="96"/>
      <c r="C134" s="95">
        <v>2</v>
      </c>
      <c r="D134" s="97"/>
      <c r="E134" s="97"/>
      <c r="F134" s="97"/>
      <c r="G134" s="97"/>
      <c r="H134" s="96"/>
      <c r="I134" s="125">
        <v>3</v>
      </c>
      <c r="J134" s="125"/>
      <c r="K134" s="125">
        <v>4</v>
      </c>
      <c r="L134" s="125"/>
      <c r="M134" s="125"/>
      <c r="N134" s="125"/>
      <c r="O134" s="125">
        <v>5</v>
      </c>
      <c r="P134" s="125"/>
      <c r="Q134" s="125"/>
      <c r="R134" s="125"/>
      <c r="S134" s="125"/>
      <c r="T134" s="125">
        <v>6</v>
      </c>
      <c r="U134" s="125"/>
      <c r="V134" s="125"/>
      <c r="W134" s="125"/>
      <c r="X134" s="125"/>
      <c r="Y134" s="49">
        <v>7</v>
      </c>
      <c r="Z134" s="49">
        <v>8</v>
      </c>
      <c r="AI134" s="15"/>
      <c r="AJ134" s="14"/>
      <c r="AL134" s="14"/>
    </row>
    <row r="135" spans="1:38" ht="12.75" customHeight="1">
      <c r="A135" s="109" t="s">
        <v>39</v>
      </c>
      <c r="B135" s="110"/>
      <c r="C135" s="111" t="s">
        <v>40</v>
      </c>
      <c r="D135" s="112"/>
      <c r="E135" s="112"/>
      <c r="F135" s="112"/>
      <c r="G135" s="112"/>
      <c r="H135" s="113"/>
      <c r="I135" s="114" t="s">
        <v>8</v>
      </c>
      <c r="J135" s="115"/>
      <c r="K135" s="116">
        <f>+K130</f>
        <v>15.12</v>
      </c>
      <c r="L135" s="116"/>
      <c r="M135" s="116"/>
      <c r="N135" s="116"/>
      <c r="O135" s="117">
        <f>+ROUND('[7]Ильич'!O315,2)</f>
        <v>2.97</v>
      </c>
      <c r="P135" s="117"/>
      <c r="Q135" s="117"/>
      <c r="R135" s="117"/>
      <c r="S135" s="117"/>
      <c r="T135" s="116">
        <f>ROUND(K135*O135,2)</f>
        <v>44.91</v>
      </c>
      <c r="U135" s="116"/>
      <c r="V135" s="116"/>
      <c r="W135" s="116"/>
      <c r="X135" s="116"/>
      <c r="Y135" s="52">
        <f>ROUND(T135*$AG$9,2)</f>
        <v>22.46</v>
      </c>
      <c r="Z135" s="53">
        <f>+T135+Y135</f>
        <v>67.37</v>
      </c>
      <c r="AG135" s="27">
        <f>+Z135</f>
        <v>67.37</v>
      </c>
      <c r="AI135" s="15"/>
      <c r="AJ135" s="38">
        <v>375.04</v>
      </c>
      <c r="AL135" s="75">
        <f>AG135/AJ135</f>
        <v>0.1796341723549488</v>
      </c>
    </row>
    <row r="136" ht="12.75" hidden="1"/>
    <row r="137" spans="2:41" s="30" customFormat="1" ht="17.25" hidden="1">
      <c r="B137" s="30">
        <f>+'[7]Кап_2'!A256</f>
        <v>0</v>
      </c>
      <c r="AL137" s="31"/>
      <c r="AM137" s="31"/>
      <c r="AN137" s="32"/>
      <c r="AO137"/>
    </row>
    <row r="138" spans="4:35" ht="12.75" hidden="1">
      <c r="D138" s="76"/>
      <c r="E138" s="76"/>
      <c r="F138" s="76"/>
      <c r="G138" s="76"/>
      <c r="H138" s="76"/>
      <c r="I138" s="76"/>
      <c r="J138" s="76"/>
      <c r="AI138" s="15"/>
    </row>
    <row r="139" spans="1:35" s="4" customFormat="1" ht="18" hidden="1">
      <c r="A139" s="98" t="s">
        <v>34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3"/>
      <c r="AG139" s="25"/>
      <c r="AH139"/>
      <c r="AI139" s="41"/>
    </row>
    <row r="140" spans="1:35" ht="36.75" customHeight="1" hidden="1">
      <c r="A140" s="155" t="s">
        <v>90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71"/>
      <c r="AC140" s="155"/>
      <c r="AD140" s="155"/>
      <c r="AE140" s="155"/>
      <c r="AI140" s="15"/>
    </row>
    <row r="141" spans="1:35" ht="66.75" customHeight="1" hidden="1">
      <c r="A141" s="99" t="s">
        <v>3</v>
      </c>
      <c r="B141" s="100"/>
      <c r="C141" s="100"/>
      <c r="D141" s="100"/>
      <c r="E141" s="100"/>
      <c r="F141" s="100"/>
      <c r="G141" s="100"/>
      <c r="H141" s="101"/>
      <c r="I141" s="105" t="s">
        <v>12</v>
      </c>
      <c r="J141" s="105"/>
      <c r="K141" s="105"/>
      <c r="L141" s="105"/>
      <c r="M141" s="105"/>
      <c r="N141" s="105"/>
      <c r="O141" s="106" t="s">
        <v>13</v>
      </c>
      <c r="P141" s="107"/>
      <c r="Q141" s="107"/>
      <c r="R141" s="107"/>
      <c r="S141" s="108"/>
      <c r="T141" s="106" t="s">
        <v>14</v>
      </c>
      <c r="U141" s="107"/>
      <c r="V141" s="107"/>
      <c r="W141" s="107"/>
      <c r="X141" s="107"/>
      <c r="Y141" s="56" t="s">
        <v>91</v>
      </c>
      <c r="Z141" s="56" t="s">
        <v>92</v>
      </c>
      <c r="AA141" s="55" t="s">
        <v>93</v>
      </c>
      <c r="AB141" s="59"/>
      <c r="AC141" s="60"/>
      <c r="AD141" s="60"/>
      <c r="AE141" s="61"/>
      <c r="AF141" s="165"/>
      <c r="AI141" s="15"/>
    </row>
    <row r="142" spans="1:35" ht="12" customHeight="1" hidden="1">
      <c r="A142" s="102"/>
      <c r="B142" s="103"/>
      <c r="C142" s="103"/>
      <c r="D142" s="103"/>
      <c r="E142" s="103"/>
      <c r="F142" s="103"/>
      <c r="G142" s="103"/>
      <c r="H142" s="104"/>
      <c r="I142" s="105" t="s">
        <v>15</v>
      </c>
      <c r="J142" s="105"/>
      <c r="K142" s="105"/>
      <c r="L142" s="105"/>
      <c r="M142" s="105"/>
      <c r="N142" s="105"/>
      <c r="O142" s="106" t="s">
        <v>16</v>
      </c>
      <c r="P142" s="107"/>
      <c r="Q142" s="107"/>
      <c r="R142" s="107"/>
      <c r="S142" s="108"/>
      <c r="T142" s="106" t="s">
        <v>17</v>
      </c>
      <c r="U142" s="107"/>
      <c r="V142" s="107"/>
      <c r="W142" s="107"/>
      <c r="X142" s="107"/>
      <c r="Y142" s="56" t="s">
        <v>18</v>
      </c>
      <c r="Z142" s="56" t="s">
        <v>18</v>
      </c>
      <c r="AA142" s="55" t="s">
        <v>18</v>
      </c>
      <c r="AB142" s="59"/>
      <c r="AC142" s="172"/>
      <c r="AD142" s="172"/>
      <c r="AE142" s="62"/>
      <c r="AF142" s="166"/>
      <c r="AI142" s="15"/>
    </row>
    <row r="143" spans="1:38" s="6" customFormat="1" ht="30" customHeight="1" hidden="1">
      <c r="A143" s="92">
        <v>1</v>
      </c>
      <c r="B143" s="93"/>
      <c r="C143" s="93"/>
      <c r="D143" s="93"/>
      <c r="E143" s="93"/>
      <c r="F143" s="93"/>
      <c r="G143" s="93"/>
      <c r="H143" s="94"/>
      <c r="I143" s="145">
        <v>2</v>
      </c>
      <c r="J143" s="145"/>
      <c r="K143" s="145"/>
      <c r="L143" s="145"/>
      <c r="M143" s="145"/>
      <c r="N143" s="145"/>
      <c r="O143" s="148">
        <v>3</v>
      </c>
      <c r="P143" s="149"/>
      <c r="Q143" s="149"/>
      <c r="R143" s="149"/>
      <c r="S143" s="150"/>
      <c r="T143" s="148">
        <v>4</v>
      </c>
      <c r="U143" s="149"/>
      <c r="V143" s="149"/>
      <c r="W143" s="149"/>
      <c r="X143" s="149"/>
      <c r="Y143" s="58" t="s">
        <v>65</v>
      </c>
      <c r="Z143" s="58" t="s">
        <v>94</v>
      </c>
      <c r="AA143" s="57" t="s">
        <v>95</v>
      </c>
      <c r="AB143" s="63"/>
      <c r="AC143" s="173"/>
      <c r="AD143" s="173"/>
      <c r="AE143" s="64"/>
      <c r="AF143" s="167"/>
      <c r="AG143" s="26" t="s">
        <v>30</v>
      </c>
      <c r="AH143"/>
      <c r="AI143" s="42"/>
      <c r="AJ143" s="26" t="s">
        <v>43</v>
      </c>
      <c r="AL143" s="26" t="s">
        <v>28</v>
      </c>
    </row>
    <row r="144" spans="1:38" s="28" customFormat="1" ht="23.25" customHeight="1" hidden="1">
      <c r="A144" s="82" t="s">
        <v>66</v>
      </c>
      <c r="B144" s="83"/>
      <c r="C144" s="83"/>
      <c r="D144" s="83"/>
      <c r="E144" s="83"/>
      <c r="F144" s="83"/>
      <c r="G144" s="83"/>
      <c r="H144" s="84"/>
      <c r="I144" s="88">
        <v>19.8</v>
      </c>
      <c r="J144" s="88"/>
      <c r="K144" s="88"/>
      <c r="L144" s="88"/>
      <c r="M144" s="88"/>
      <c r="N144" s="88"/>
      <c r="O144" s="89">
        <f>+ROUND('[7]Ильич'!O324,4)</f>
        <v>0.0433</v>
      </c>
      <c r="P144" s="90"/>
      <c r="Q144" s="90"/>
      <c r="R144" s="90"/>
      <c r="S144" s="91"/>
      <c r="T144" s="174" t="e">
        <f>#REF!</f>
        <v>#REF!</v>
      </c>
      <c r="U144" s="175"/>
      <c r="V144" s="175"/>
      <c r="W144" s="175"/>
      <c r="X144" s="175"/>
      <c r="Y144" s="176" t="e">
        <f>ROUND(I144*O144*T144,2)</f>
        <v>#REF!</v>
      </c>
      <c r="Z144" s="65" t="e">
        <f>ROUND(Y144*$AG$11,2)</f>
        <v>#REF!</v>
      </c>
      <c r="AA144" s="66" t="e">
        <f>+Y144+Z144</f>
        <v>#REF!</v>
      </c>
      <c r="AB144" s="67"/>
      <c r="AC144" s="68"/>
      <c r="AD144" s="68"/>
      <c r="AE144" s="69"/>
      <c r="AF144" s="77"/>
      <c r="AG144" s="27" t="e">
        <f>ROUND(O144*T144,2)+ROUND((ROUND(O144*T144,2)*$AG$11),2)</f>
        <v>#REF!</v>
      </c>
      <c r="AH144"/>
      <c r="AI144" s="43"/>
      <c r="AJ144" s="44">
        <v>54.52</v>
      </c>
      <c r="AL144" s="78" t="e">
        <f>AG144/AJ144</f>
        <v>#REF!</v>
      </c>
    </row>
    <row r="145" spans="1:35" s="28" customFormat="1" ht="43.5" customHeight="1" hidden="1">
      <c r="A145" s="85"/>
      <c r="B145" s="86"/>
      <c r="C145" s="86"/>
      <c r="D145" s="86"/>
      <c r="E145" s="86"/>
      <c r="F145" s="86"/>
      <c r="G145" s="86"/>
      <c r="H145" s="87"/>
      <c r="I145" s="152" t="e">
        <f>CONCATENATE(I144," ",$I$142," х ",O144," ",$O$142," х ",T144," ",$T$142," = ",Y144," ",$Y$142,"                                         ",Y144," ",$Y$142,"+",Y144," ",$Y$142,"х коэф. ",$AG$11," = ",AA144,$AA$142)</f>
        <v>#REF!</v>
      </c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4"/>
      <c r="AB145" s="70"/>
      <c r="AC145" s="71"/>
      <c r="AD145" s="71"/>
      <c r="AE145" s="72"/>
      <c r="AF145" s="168"/>
      <c r="AG145" s="29"/>
      <c r="AH145"/>
      <c r="AI145" s="43"/>
    </row>
    <row r="146" spans="1:38" s="28" customFormat="1" ht="23.25" customHeight="1" hidden="1">
      <c r="A146" s="82" t="s">
        <v>67</v>
      </c>
      <c r="B146" s="83"/>
      <c r="C146" s="83"/>
      <c r="D146" s="83"/>
      <c r="E146" s="83"/>
      <c r="F146" s="83"/>
      <c r="G146" s="83"/>
      <c r="H146" s="84"/>
      <c r="I146" s="88">
        <v>19.8</v>
      </c>
      <c r="J146" s="88"/>
      <c r="K146" s="88"/>
      <c r="L146" s="88"/>
      <c r="M146" s="88"/>
      <c r="N146" s="88"/>
      <c r="O146" s="89">
        <f>+ROUND('[7]Ильич'!O326,4)</f>
        <v>0.0464</v>
      </c>
      <c r="P146" s="90"/>
      <c r="Q146" s="90"/>
      <c r="R146" s="90"/>
      <c r="S146" s="91"/>
      <c r="T146" s="174" t="e">
        <f>+T144</f>
        <v>#REF!</v>
      </c>
      <c r="U146" s="175"/>
      <c r="V146" s="175"/>
      <c r="W146" s="175"/>
      <c r="X146" s="175"/>
      <c r="Y146" s="176" t="e">
        <f>ROUND(I146*O146*T146,2)</f>
        <v>#REF!</v>
      </c>
      <c r="Z146" s="65" t="e">
        <f>ROUND(Y146*$AG$11,2)</f>
        <v>#REF!</v>
      </c>
      <c r="AA146" s="66" t="e">
        <f>+Y146+Z146</f>
        <v>#REF!</v>
      </c>
      <c r="AB146" s="67"/>
      <c r="AC146" s="68"/>
      <c r="AD146" s="68"/>
      <c r="AE146" s="69"/>
      <c r="AF146" s="77"/>
      <c r="AG146" s="27" t="e">
        <f>ROUND(O146*T146,2)+ROUND((ROUND(O146*T146,2)*$AG$11),2)</f>
        <v>#REF!</v>
      </c>
      <c r="AH146"/>
      <c r="AI146" s="43"/>
      <c r="AJ146" s="44">
        <v>54.52</v>
      </c>
      <c r="AL146" s="78" t="e">
        <f>AG146/AJ146</f>
        <v>#REF!</v>
      </c>
    </row>
    <row r="147" spans="1:35" s="28" customFormat="1" ht="35.25" customHeight="1" hidden="1">
      <c r="A147" s="85"/>
      <c r="B147" s="86"/>
      <c r="C147" s="86"/>
      <c r="D147" s="86"/>
      <c r="E147" s="86"/>
      <c r="F147" s="86"/>
      <c r="G147" s="86"/>
      <c r="H147" s="87"/>
      <c r="I147" s="152" t="s">
        <v>96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4"/>
      <c r="AB147" s="151"/>
      <c r="AC147" s="177"/>
      <c r="AD147" s="177"/>
      <c r="AE147" s="177"/>
      <c r="AF147" s="168"/>
      <c r="AG147" s="29"/>
      <c r="AH147"/>
      <c r="AI147" s="43"/>
    </row>
    <row r="148" spans="1:38" s="28" customFormat="1" ht="23.25" customHeight="1" hidden="1">
      <c r="A148" s="82" t="s">
        <v>68</v>
      </c>
      <c r="B148" s="83"/>
      <c r="C148" s="83"/>
      <c r="D148" s="83"/>
      <c r="E148" s="83"/>
      <c r="F148" s="83"/>
      <c r="G148" s="83"/>
      <c r="H148" s="84"/>
      <c r="I148" s="88">
        <v>19.8</v>
      </c>
      <c r="J148" s="88"/>
      <c r="K148" s="88"/>
      <c r="L148" s="88"/>
      <c r="M148" s="88"/>
      <c r="N148" s="88"/>
      <c r="O148" s="89">
        <f>+ROUND('[7]Ильич'!O328,4)</f>
        <v>0.0476</v>
      </c>
      <c r="P148" s="90"/>
      <c r="Q148" s="90"/>
      <c r="R148" s="90"/>
      <c r="S148" s="91"/>
      <c r="T148" s="174" t="e">
        <f>+T144</f>
        <v>#REF!</v>
      </c>
      <c r="U148" s="175"/>
      <c r="V148" s="175"/>
      <c r="W148" s="175"/>
      <c r="X148" s="175"/>
      <c r="Y148" s="176" t="e">
        <f>ROUND(I148*O148*T148,2)</f>
        <v>#REF!</v>
      </c>
      <c r="Z148" s="65" t="e">
        <f>ROUND(Y148*$AG$11,2)</f>
        <v>#REF!</v>
      </c>
      <c r="AA148" s="66" t="e">
        <f>+Y148+Z148</f>
        <v>#REF!</v>
      </c>
      <c r="AB148" s="67"/>
      <c r="AC148" s="68"/>
      <c r="AD148" s="68"/>
      <c r="AE148" s="69"/>
      <c r="AF148" s="77"/>
      <c r="AG148" s="27" t="e">
        <f>ROUND(O148*T148,2)+ROUND((ROUND(O148*T148,2)*$AG$11),2)</f>
        <v>#REF!</v>
      </c>
      <c r="AH148"/>
      <c r="AI148" s="43"/>
      <c r="AJ148" s="44">
        <v>54.52</v>
      </c>
      <c r="AL148" s="78" t="e">
        <f>AG148/AJ148</f>
        <v>#REF!</v>
      </c>
    </row>
    <row r="149" spans="1:35" s="28" customFormat="1" ht="34.5" customHeight="1" hidden="1">
      <c r="A149" s="85"/>
      <c r="B149" s="86"/>
      <c r="C149" s="86"/>
      <c r="D149" s="86"/>
      <c r="E149" s="86"/>
      <c r="F149" s="86"/>
      <c r="G149" s="86"/>
      <c r="H149" s="87"/>
      <c r="I149" s="152" t="s">
        <v>96</v>
      </c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4"/>
      <c r="AB149" s="151"/>
      <c r="AC149" s="177"/>
      <c r="AD149" s="177"/>
      <c r="AE149" s="177"/>
      <c r="AF149" s="168"/>
      <c r="AG149" s="29"/>
      <c r="AH149"/>
      <c r="AI149" s="43"/>
    </row>
    <row r="150" spans="1:38" s="28" customFormat="1" ht="23.25" customHeight="1" hidden="1">
      <c r="A150" s="82" t="s">
        <v>69</v>
      </c>
      <c r="B150" s="83"/>
      <c r="C150" s="83"/>
      <c r="D150" s="83"/>
      <c r="E150" s="83"/>
      <c r="F150" s="83"/>
      <c r="G150" s="83"/>
      <c r="H150" s="84"/>
      <c r="I150" s="88">
        <v>19.8</v>
      </c>
      <c r="J150" s="88"/>
      <c r="K150" s="88"/>
      <c r="L150" s="88"/>
      <c r="M150" s="88"/>
      <c r="N150" s="88"/>
      <c r="O150" s="89">
        <f>+ROUND('[7]Ильич'!O330,4)</f>
        <v>0.0541</v>
      </c>
      <c r="P150" s="90"/>
      <c r="Q150" s="90"/>
      <c r="R150" s="90"/>
      <c r="S150" s="91"/>
      <c r="T150" s="174" t="e">
        <f>+T144</f>
        <v>#REF!</v>
      </c>
      <c r="U150" s="175"/>
      <c r="V150" s="175"/>
      <c r="W150" s="175"/>
      <c r="X150" s="175"/>
      <c r="Y150" s="176" t="e">
        <f>ROUND(I150*O150*T150,2)</f>
        <v>#REF!</v>
      </c>
      <c r="Z150" s="65" t="e">
        <f>ROUND(Y150*$AG$11,2)</f>
        <v>#REF!</v>
      </c>
      <c r="AA150" s="66" t="e">
        <f>+Y150+Z150</f>
        <v>#REF!</v>
      </c>
      <c r="AB150" s="67"/>
      <c r="AC150" s="68"/>
      <c r="AD150" s="68"/>
      <c r="AE150" s="69"/>
      <c r="AF150" s="77"/>
      <c r="AG150" s="27" t="e">
        <f>ROUND(O150*T150,2)+ROUND((ROUND(O150*T150,2)*$AG$11),2)</f>
        <v>#REF!</v>
      </c>
      <c r="AH150"/>
      <c r="AI150" s="43"/>
      <c r="AJ150" s="44">
        <v>54.52</v>
      </c>
      <c r="AL150" s="78" t="e">
        <f>AG150/AJ150</f>
        <v>#REF!</v>
      </c>
    </row>
    <row r="151" spans="1:35" s="28" customFormat="1" ht="27.75" customHeight="1" hidden="1">
      <c r="A151" s="85"/>
      <c r="B151" s="86"/>
      <c r="C151" s="86"/>
      <c r="D151" s="86"/>
      <c r="E151" s="86"/>
      <c r="F151" s="86"/>
      <c r="G151" s="86"/>
      <c r="H151" s="87"/>
      <c r="I151" s="152" t="s">
        <v>96</v>
      </c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4"/>
      <c r="AB151" s="151"/>
      <c r="AC151" s="177"/>
      <c r="AD151" s="177"/>
      <c r="AE151" s="177"/>
      <c r="AF151" s="168"/>
      <c r="AG151" s="29"/>
      <c r="AH151"/>
      <c r="AI151" s="43"/>
    </row>
    <row r="152" spans="1:38" s="28" customFormat="1" ht="23.25" customHeight="1" hidden="1">
      <c r="A152" s="82" t="s">
        <v>70</v>
      </c>
      <c r="B152" s="83"/>
      <c r="C152" s="83"/>
      <c r="D152" s="83"/>
      <c r="E152" s="83"/>
      <c r="F152" s="83"/>
      <c r="G152" s="83"/>
      <c r="H152" s="84"/>
      <c r="I152" s="88">
        <v>19.8</v>
      </c>
      <c r="J152" s="88"/>
      <c r="K152" s="88"/>
      <c r="L152" s="88"/>
      <c r="M152" s="88"/>
      <c r="N152" s="88"/>
      <c r="O152" s="89">
        <f>+ROUND('[7]Ильич'!O332,4)</f>
        <v>0.0331</v>
      </c>
      <c r="P152" s="90"/>
      <c r="Q152" s="90"/>
      <c r="R152" s="90"/>
      <c r="S152" s="91"/>
      <c r="T152" s="174" t="e">
        <f>+T144</f>
        <v>#REF!</v>
      </c>
      <c r="U152" s="175"/>
      <c r="V152" s="175"/>
      <c r="W152" s="175"/>
      <c r="X152" s="175"/>
      <c r="Y152" s="176" t="e">
        <f>ROUND(I152*O152*T152,2)</f>
        <v>#REF!</v>
      </c>
      <c r="Z152" s="65" t="e">
        <f>ROUND(Y152*$AG$11,2)</f>
        <v>#REF!</v>
      </c>
      <c r="AA152" s="66" t="e">
        <f>+Y152+Z152</f>
        <v>#REF!</v>
      </c>
      <c r="AB152" s="67"/>
      <c r="AC152" s="68"/>
      <c r="AD152" s="68"/>
      <c r="AE152" s="69"/>
      <c r="AF152" s="77"/>
      <c r="AG152" s="27" t="e">
        <f>ROUND(O152*T152,2)+ROUND((ROUND(O152*T152,2)*$AG$11),2)</f>
        <v>#REF!</v>
      </c>
      <c r="AH152"/>
      <c r="AI152" s="43"/>
      <c r="AJ152" s="44">
        <v>54.52</v>
      </c>
      <c r="AL152" s="78" t="e">
        <f>AG152/AJ152</f>
        <v>#REF!</v>
      </c>
    </row>
    <row r="153" spans="1:35" s="28" customFormat="1" ht="29.25" customHeight="1" hidden="1">
      <c r="A153" s="85"/>
      <c r="B153" s="86"/>
      <c r="C153" s="86"/>
      <c r="D153" s="86"/>
      <c r="E153" s="86"/>
      <c r="F153" s="86"/>
      <c r="G153" s="86"/>
      <c r="H153" s="87"/>
      <c r="I153" s="152" t="s">
        <v>96</v>
      </c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4"/>
      <c r="AB153" s="151"/>
      <c r="AC153" s="177"/>
      <c r="AD153" s="177"/>
      <c r="AE153" s="177"/>
      <c r="AF153" s="168"/>
      <c r="AG153" s="29"/>
      <c r="AH153"/>
      <c r="AI153" s="43"/>
    </row>
    <row r="154" spans="1:38" s="28" customFormat="1" ht="23.25" customHeight="1" hidden="1">
      <c r="A154" s="82" t="s">
        <v>71</v>
      </c>
      <c r="B154" s="83"/>
      <c r="C154" s="83"/>
      <c r="D154" s="83"/>
      <c r="E154" s="83"/>
      <c r="F154" s="83"/>
      <c r="G154" s="83"/>
      <c r="H154" s="84"/>
      <c r="I154" s="88">
        <v>19.8</v>
      </c>
      <c r="J154" s="88"/>
      <c r="K154" s="88"/>
      <c r="L154" s="88"/>
      <c r="M154" s="88"/>
      <c r="N154" s="88"/>
      <c r="O154" s="89">
        <f>+ROUND('[7]Ильич'!O334,4)</f>
        <v>0.0351</v>
      </c>
      <c r="P154" s="90"/>
      <c r="Q154" s="90"/>
      <c r="R154" s="90"/>
      <c r="S154" s="91"/>
      <c r="T154" s="174" t="e">
        <f>+T144</f>
        <v>#REF!</v>
      </c>
      <c r="U154" s="175"/>
      <c r="V154" s="175"/>
      <c r="W154" s="175"/>
      <c r="X154" s="175"/>
      <c r="Y154" s="176" t="e">
        <f>ROUND(I154*O154*T154,2)</f>
        <v>#REF!</v>
      </c>
      <c r="Z154" s="65" t="e">
        <f>ROUND(Y154*$AG$11,2)</f>
        <v>#REF!</v>
      </c>
      <c r="AA154" s="66" t="e">
        <f>+Y154+Z154</f>
        <v>#REF!</v>
      </c>
      <c r="AB154" s="67"/>
      <c r="AC154" s="68"/>
      <c r="AD154" s="68"/>
      <c r="AE154" s="69"/>
      <c r="AF154" s="77"/>
      <c r="AG154" s="27" t="e">
        <f>ROUND(O154*T154,2)+ROUND((ROUND(O154*T154,2)*$AG$11),2)</f>
        <v>#REF!</v>
      </c>
      <c r="AH154"/>
      <c r="AI154" s="43"/>
      <c r="AJ154" s="44">
        <v>54.52</v>
      </c>
      <c r="AL154" s="78" t="e">
        <f>AG154/AJ154</f>
        <v>#REF!</v>
      </c>
    </row>
    <row r="155" spans="1:35" s="28" customFormat="1" ht="34.5" customHeight="1" hidden="1">
      <c r="A155" s="85"/>
      <c r="B155" s="86"/>
      <c r="C155" s="86"/>
      <c r="D155" s="86"/>
      <c r="E155" s="86"/>
      <c r="F155" s="86"/>
      <c r="G155" s="86"/>
      <c r="H155" s="87"/>
      <c r="I155" s="152" t="s">
        <v>96</v>
      </c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4"/>
      <c r="AB155" s="73"/>
      <c r="AC155" s="178"/>
      <c r="AD155" s="178"/>
      <c r="AE155" s="74"/>
      <c r="AF155" s="168"/>
      <c r="AG155" s="29"/>
      <c r="AH155"/>
      <c r="AI155" s="43"/>
    </row>
    <row r="156" spans="1:38" s="28" customFormat="1" ht="23.25" customHeight="1" hidden="1">
      <c r="A156" s="82" t="s">
        <v>72</v>
      </c>
      <c r="B156" s="83"/>
      <c r="C156" s="83"/>
      <c r="D156" s="83"/>
      <c r="E156" s="83"/>
      <c r="F156" s="83"/>
      <c r="G156" s="83"/>
      <c r="H156" s="84"/>
      <c r="I156" s="88">
        <v>19.8</v>
      </c>
      <c r="J156" s="88"/>
      <c r="K156" s="88"/>
      <c r="L156" s="88"/>
      <c r="M156" s="88"/>
      <c r="N156" s="88"/>
      <c r="O156" s="89">
        <f>+ROUND('[7]Ильич'!O336,4)</f>
        <v>0.0187</v>
      </c>
      <c r="P156" s="90"/>
      <c r="Q156" s="90"/>
      <c r="R156" s="90"/>
      <c r="S156" s="91"/>
      <c r="T156" s="174" t="e">
        <f>+T144</f>
        <v>#REF!</v>
      </c>
      <c r="U156" s="175"/>
      <c r="V156" s="175"/>
      <c r="W156" s="175"/>
      <c r="X156" s="175"/>
      <c r="Y156" s="176" t="e">
        <f>ROUND(I156*O156*T156,2)</f>
        <v>#REF!</v>
      </c>
      <c r="Z156" s="65" t="e">
        <f>ROUND(Y156*$AG$11,2)</f>
        <v>#REF!</v>
      </c>
      <c r="AA156" s="66" t="e">
        <f>+Y156+Z156</f>
        <v>#REF!</v>
      </c>
      <c r="AB156" s="67"/>
      <c r="AC156" s="68"/>
      <c r="AD156" s="68"/>
      <c r="AE156" s="69"/>
      <c r="AF156" s="77"/>
      <c r="AG156" s="27" t="e">
        <f>ROUND(O156*T156,2)+ROUND((ROUND(O156*T156,2)*$AG$11),2)</f>
        <v>#REF!</v>
      </c>
      <c r="AH156"/>
      <c r="AI156" s="43"/>
      <c r="AJ156" s="44">
        <v>54.52</v>
      </c>
      <c r="AL156" s="78" t="e">
        <f>AG156/AJ156</f>
        <v>#REF!</v>
      </c>
    </row>
    <row r="157" spans="1:35" s="28" customFormat="1" ht="27.75" customHeight="1" hidden="1">
      <c r="A157" s="85"/>
      <c r="B157" s="86"/>
      <c r="C157" s="86"/>
      <c r="D157" s="86"/>
      <c r="E157" s="86"/>
      <c r="F157" s="86"/>
      <c r="G157" s="86"/>
      <c r="H157" s="87"/>
      <c r="I157" s="152" t="s">
        <v>96</v>
      </c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4"/>
      <c r="AB157" s="151"/>
      <c r="AC157" s="177"/>
      <c r="AD157" s="177"/>
      <c r="AE157" s="177"/>
      <c r="AF157" s="168"/>
      <c r="AG157" s="29"/>
      <c r="AH157"/>
      <c r="AI157" s="43"/>
    </row>
    <row r="158" ht="12.75" hidden="1"/>
    <row r="159" spans="2:40" ht="12.75">
      <c r="B159" s="7" t="s">
        <v>19</v>
      </c>
      <c r="AG159"/>
      <c r="AN159" s="14"/>
    </row>
    <row r="160" spans="2:47" ht="27.75" customHeight="1" hidden="1">
      <c r="B160" s="8" t="s">
        <v>20</v>
      </c>
      <c r="C160" s="80" t="e">
        <f>CONCATENATE("Тариф на тепловую энергию в размере ",#REF!," руб./Гкал (с НДС) утвержден Приказом Министерства тарифной политики Красноярского края  ",AS160," № ",AT160,)</f>
        <v>#REF!</v>
      </c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36"/>
      <c r="AG160" s="36"/>
      <c r="AH160" s="36"/>
      <c r="AI160" s="36"/>
      <c r="AJ160" s="36"/>
      <c r="AK160" s="36"/>
      <c r="AL160" s="36"/>
      <c r="AM160" s="9"/>
      <c r="AN160" s="33"/>
      <c r="AS160" s="34" t="s">
        <v>74</v>
      </c>
      <c r="AT160" s="35" t="s">
        <v>75</v>
      </c>
      <c r="AU160" s="33"/>
    </row>
    <row r="161" spans="2:46" ht="19.5" customHeight="1" hidden="1">
      <c r="B161" s="8">
        <v>2</v>
      </c>
      <c r="C161" s="80" t="str">
        <f>CONCATENATE("Тариф на теплоноситель ",,"утвержден Приказом Министерства тарифной политики Красноярского края ",AS161," № ",AT161,)</f>
        <v>Тариф на теплоноситель утвержден Приказом Министерства тарифной политики Красноярского края 0 № 0</v>
      </c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36"/>
      <c r="AG161" s="36"/>
      <c r="AH161" s="36"/>
      <c r="AI161" s="36"/>
      <c r="AJ161" s="36"/>
      <c r="AK161" s="36"/>
      <c r="AL161" s="36"/>
      <c r="AM161" s="9"/>
      <c r="AN161" s="33"/>
      <c r="AS161" s="34">
        <f>+'[7]Суб_2'!AH159</f>
        <v>0</v>
      </c>
      <c r="AT161" s="35">
        <f>+'[7]Суб_2'!AI159</f>
        <v>0</v>
      </c>
    </row>
    <row r="162" spans="2:46" ht="29.25" customHeight="1" hidden="1">
      <c r="B162" s="8" t="s">
        <v>32</v>
      </c>
      <c r="C162" s="146" t="s">
        <v>73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24"/>
      <c r="AH162" s="24"/>
      <c r="AI162" s="24"/>
      <c r="AJ162" s="24"/>
      <c r="AK162" s="24"/>
      <c r="AL162" s="24"/>
      <c r="AN162" s="14"/>
      <c r="AS162" s="169" t="s">
        <v>87</v>
      </c>
      <c r="AT162" s="170" t="s">
        <v>88</v>
      </c>
    </row>
    <row r="163" spans="2:45" ht="27" customHeight="1">
      <c r="B163" s="8">
        <v>1</v>
      </c>
      <c r="C163" s="80" t="str">
        <f>+'[7]Шуш_1-2 эт'!B246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24"/>
      <c r="AG163" s="24"/>
      <c r="AH163" s="24"/>
      <c r="AI163" s="24"/>
      <c r="AJ163" s="24"/>
      <c r="AK163" s="24"/>
      <c r="AL163" s="24"/>
      <c r="AN163" s="14"/>
      <c r="AS163" s="169"/>
    </row>
    <row r="164" spans="2:46" ht="13.5" customHeight="1">
      <c r="B164" s="8">
        <v>2</v>
      </c>
      <c r="C164" s="80" t="str">
        <f>CONCATENATE("Тариф на холодную питьевую воду утвержден Приказом Министерства тарифной политики Красноярского края ",AS164," № ",AT164,"")</f>
        <v>Тариф на холодную питьевую воду утвержден Приказом Министерства тарифной политики Красноярского края от 16.11.2021г. № 287-в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36"/>
      <c r="AG164" s="36"/>
      <c r="AH164" s="36"/>
      <c r="AI164" s="36"/>
      <c r="AJ164" s="36"/>
      <c r="AK164" s="36"/>
      <c r="AL164" s="36"/>
      <c r="AN164" s="33"/>
      <c r="AS164" s="169" t="str">
        <f>+'[7]Ильич'!AS344</f>
        <v>от 16.11.2021г.</v>
      </c>
      <c r="AT164" s="170" t="str">
        <f>+'[7]Ильич'!AT344</f>
        <v>287-в</v>
      </c>
    </row>
    <row r="165" spans="1:33" ht="25.5" customHeight="1">
      <c r="A165" s="8"/>
      <c r="B165" s="8">
        <v>3</v>
      </c>
      <c r="C165" s="80" t="s">
        <v>97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G165" s="33"/>
    </row>
    <row r="166" spans="1:36" s="30" customFormat="1" ht="21" customHeight="1">
      <c r="A166" s="47" t="str">
        <f>+'[7]Шуш_3 эт и выше'!A293</f>
        <v>Начальник ПЭО                                         С.А.Окунева</v>
      </c>
      <c r="AE166" s="31"/>
      <c r="AF166" s="31"/>
      <c r="AG166" s="48"/>
      <c r="AJ166" s="48"/>
    </row>
    <row r="167" spans="1:33" ht="6" customHeight="1">
      <c r="A167" s="8"/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G167" s="33"/>
    </row>
    <row r="168" spans="1:40" ht="12.75">
      <c r="A168" s="39" t="s">
        <v>101</v>
      </c>
      <c r="AG168"/>
      <c r="AN168" s="14"/>
    </row>
    <row r="169" spans="1:40" ht="12.75">
      <c r="A169" s="39"/>
      <c r="AG169"/>
      <c r="AN169" s="14"/>
    </row>
    <row r="170" spans="1:40" ht="12.75">
      <c r="A170" s="81"/>
      <c r="B170" s="81"/>
      <c r="C170" s="81"/>
      <c r="D170" s="81"/>
      <c r="E170" s="81"/>
      <c r="F170" s="81"/>
      <c r="X170" s="157"/>
      <c r="Y170" s="157"/>
      <c r="Z170" s="157"/>
      <c r="AA170" s="157"/>
      <c r="AG170"/>
      <c r="AN170" s="14"/>
    </row>
  </sheetData>
  <sheetProtection/>
  <mergeCells count="547">
    <mergeCell ref="C164:AE164"/>
    <mergeCell ref="C165:AE165"/>
    <mergeCell ref="A170:F170"/>
    <mergeCell ref="X170:AA170"/>
    <mergeCell ref="AB157:AE157"/>
    <mergeCell ref="C160:AE160"/>
    <mergeCell ref="C161:AE161"/>
    <mergeCell ref="C162:AF162"/>
    <mergeCell ref="C163:AE163"/>
    <mergeCell ref="A154:H155"/>
    <mergeCell ref="I154:N154"/>
    <mergeCell ref="O154:S154"/>
    <mergeCell ref="T154:X154"/>
    <mergeCell ref="I155:AA155"/>
    <mergeCell ref="A156:H157"/>
    <mergeCell ref="I156:N156"/>
    <mergeCell ref="O156:S156"/>
    <mergeCell ref="T156:X156"/>
    <mergeCell ref="I157:AA157"/>
    <mergeCell ref="A152:H153"/>
    <mergeCell ref="I152:N152"/>
    <mergeCell ref="O152:S152"/>
    <mergeCell ref="T152:X152"/>
    <mergeCell ref="I153:AA153"/>
    <mergeCell ref="AB153:AE153"/>
    <mergeCell ref="A150:H151"/>
    <mergeCell ref="I150:N150"/>
    <mergeCell ref="O150:S150"/>
    <mergeCell ref="T150:X150"/>
    <mergeCell ref="I151:AA151"/>
    <mergeCell ref="AB151:AE151"/>
    <mergeCell ref="A148:H149"/>
    <mergeCell ref="I148:N148"/>
    <mergeCell ref="O148:S148"/>
    <mergeCell ref="T148:X148"/>
    <mergeCell ref="I149:AA149"/>
    <mergeCell ref="AB149:AE149"/>
    <mergeCell ref="A146:H147"/>
    <mergeCell ref="I146:N146"/>
    <mergeCell ref="O146:S146"/>
    <mergeCell ref="T146:X146"/>
    <mergeCell ref="I147:AA147"/>
    <mergeCell ref="AB147:AE147"/>
    <mergeCell ref="A143:H143"/>
    <mergeCell ref="I143:N143"/>
    <mergeCell ref="O143:S143"/>
    <mergeCell ref="T143:X143"/>
    <mergeCell ref="A144:H145"/>
    <mergeCell ref="I144:N144"/>
    <mergeCell ref="O144:S144"/>
    <mergeCell ref="T144:X144"/>
    <mergeCell ref="I145:AA145"/>
    <mergeCell ref="A139:AE139"/>
    <mergeCell ref="A140:AE140"/>
    <mergeCell ref="A141:H142"/>
    <mergeCell ref="I141:N141"/>
    <mergeCell ref="O141:S141"/>
    <mergeCell ref="T141:X141"/>
    <mergeCell ref="I142:N142"/>
    <mergeCell ref="O142:S142"/>
    <mergeCell ref="T142:X142"/>
    <mergeCell ref="A135:B135"/>
    <mergeCell ref="C135:H135"/>
    <mergeCell ref="I135:J135"/>
    <mergeCell ref="K135:N135"/>
    <mergeCell ref="O135:S135"/>
    <mergeCell ref="T135:X135"/>
    <mergeCell ref="A134:B134"/>
    <mergeCell ref="C134:H134"/>
    <mergeCell ref="I134:J134"/>
    <mergeCell ref="K134:N134"/>
    <mergeCell ref="O134:S134"/>
    <mergeCell ref="T134:X134"/>
    <mergeCell ref="A132:AE132"/>
    <mergeCell ref="AF132:AG132"/>
    <mergeCell ref="A133:B133"/>
    <mergeCell ref="C133:H133"/>
    <mergeCell ref="I133:J133"/>
    <mergeCell ref="K133:N133"/>
    <mergeCell ref="O133:S133"/>
    <mergeCell ref="T133:X133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I129:J129"/>
    <mergeCell ref="K129:N129"/>
    <mergeCell ref="O129:S129"/>
    <mergeCell ref="T129:X129"/>
    <mergeCell ref="A127:AE127"/>
    <mergeCell ref="AF127:AG127"/>
    <mergeCell ref="A128:B128"/>
    <mergeCell ref="C128:H128"/>
    <mergeCell ref="I128:J128"/>
    <mergeCell ref="K128:N128"/>
    <mergeCell ref="O128:S128"/>
    <mergeCell ref="T128:X128"/>
    <mergeCell ref="A125:B125"/>
    <mergeCell ref="C125:H125"/>
    <mergeCell ref="I125:J125"/>
    <mergeCell ref="K125:N125"/>
    <mergeCell ref="O125:S125"/>
    <mergeCell ref="T125:X125"/>
    <mergeCell ref="A124:B124"/>
    <mergeCell ref="C124:H124"/>
    <mergeCell ref="I124:J124"/>
    <mergeCell ref="K124:N124"/>
    <mergeCell ref="O124:S124"/>
    <mergeCell ref="T124:X124"/>
    <mergeCell ref="A122:AE122"/>
    <mergeCell ref="AF122:AG122"/>
    <mergeCell ref="A123:B123"/>
    <mergeCell ref="C123:H123"/>
    <mergeCell ref="I123:J123"/>
    <mergeCell ref="K123:N123"/>
    <mergeCell ref="O123:S123"/>
    <mergeCell ref="T123:X123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I119:J119"/>
    <mergeCell ref="K119:N119"/>
    <mergeCell ref="O119:S119"/>
    <mergeCell ref="T119:X119"/>
    <mergeCell ref="A117:AE117"/>
    <mergeCell ref="AF117:AG117"/>
    <mergeCell ref="A118:B118"/>
    <mergeCell ref="C118:H118"/>
    <mergeCell ref="I118:J118"/>
    <mergeCell ref="K118:N118"/>
    <mergeCell ref="O118:S118"/>
    <mergeCell ref="T118:X118"/>
    <mergeCell ref="A115:B115"/>
    <mergeCell ref="C115:H115"/>
    <mergeCell ref="I115:J115"/>
    <mergeCell ref="K115:N115"/>
    <mergeCell ref="O115:S115"/>
    <mergeCell ref="T115:X115"/>
    <mergeCell ref="A114:B114"/>
    <mergeCell ref="C114:H114"/>
    <mergeCell ref="I114:J114"/>
    <mergeCell ref="K114:N114"/>
    <mergeCell ref="O114:S114"/>
    <mergeCell ref="T114:X114"/>
    <mergeCell ref="A112:AE112"/>
    <mergeCell ref="AF112:AG112"/>
    <mergeCell ref="A113:B113"/>
    <mergeCell ref="C113:H113"/>
    <mergeCell ref="I113:J113"/>
    <mergeCell ref="K113:N113"/>
    <mergeCell ref="O113:S113"/>
    <mergeCell ref="T113:X113"/>
    <mergeCell ref="A110:B110"/>
    <mergeCell ref="C110:H110"/>
    <mergeCell ref="I110:J110"/>
    <mergeCell ref="K110:N110"/>
    <mergeCell ref="O110:S110"/>
    <mergeCell ref="T110:X110"/>
    <mergeCell ref="A109:B109"/>
    <mergeCell ref="C109:H109"/>
    <mergeCell ref="I109:J109"/>
    <mergeCell ref="K109:N109"/>
    <mergeCell ref="O109:S109"/>
    <mergeCell ref="T109:X109"/>
    <mergeCell ref="A107:AE107"/>
    <mergeCell ref="AF107:AG107"/>
    <mergeCell ref="A108:B108"/>
    <mergeCell ref="C108:H108"/>
    <mergeCell ref="I108:J108"/>
    <mergeCell ref="K108:N108"/>
    <mergeCell ref="O108:S108"/>
    <mergeCell ref="T108:X108"/>
    <mergeCell ref="A105:B105"/>
    <mergeCell ref="C105:H105"/>
    <mergeCell ref="I105:J105"/>
    <mergeCell ref="K105:N105"/>
    <mergeCell ref="O105:S105"/>
    <mergeCell ref="T105:X105"/>
    <mergeCell ref="A104:B104"/>
    <mergeCell ref="C104:H104"/>
    <mergeCell ref="I104:J104"/>
    <mergeCell ref="K104:N104"/>
    <mergeCell ref="O104:S104"/>
    <mergeCell ref="T104:X104"/>
    <mergeCell ref="A102:AE102"/>
    <mergeCell ref="AF102:AG102"/>
    <mergeCell ref="A103:B103"/>
    <mergeCell ref="C103:H103"/>
    <mergeCell ref="I103:J103"/>
    <mergeCell ref="K103:N103"/>
    <mergeCell ref="O103:S103"/>
    <mergeCell ref="T103:X103"/>
    <mergeCell ref="A100:B100"/>
    <mergeCell ref="C100:H100"/>
    <mergeCell ref="I100:J100"/>
    <mergeCell ref="K100:N100"/>
    <mergeCell ref="O100:S100"/>
    <mergeCell ref="T100:X100"/>
    <mergeCell ref="A99:B99"/>
    <mergeCell ref="C99:H99"/>
    <mergeCell ref="I99:J99"/>
    <mergeCell ref="K99:N99"/>
    <mergeCell ref="O99:S99"/>
    <mergeCell ref="T99:X99"/>
    <mergeCell ref="A97:AE97"/>
    <mergeCell ref="AF97:AG97"/>
    <mergeCell ref="A98:B98"/>
    <mergeCell ref="C98:H98"/>
    <mergeCell ref="I98:J98"/>
    <mergeCell ref="K98:N98"/>
    <mergeCell ref="O98:S98"/>
    <mergeCell ref="T98:X98"/>
    <mergeCell ref="A95:B95"/>
    <mergeCell ref="C95:H95"/>
    <mergeCell ref="I95:J95"/>
    <mergeCell ref="K95:N95"/>
    <mergeCell ref="O95:S95"/>
    <mergeCell ref="T95:X95"/>
    <mergeCell ref="A94:B94"/>
    <mergeCell ref="C94:H94"/>
    <mergeCell ref="I94:J94"/>
    <mergeCell ref="K94:N94"/>
    <mergeCell ref="O94:S94"/>
    <mergeCell ref="T94:X94"/>
    <mergeCell ref="A92:AE92"/>
    <mergeCell ref="AF92:AG92"/>
    <mergeCell ref="A93:B93"/>
    <mergeCell ref="C93:H93"/>
    <mergeCell ref="I93:J93"/>
    <mergeCell ref="K93:N93"/>
    <mergeCell ref="O93:S93"/>
    <mergeCell ref="T93:X93"/>
    <mergeCell ref="A90:B90"/>
    <mergeCell ref="C90:H90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88:B88"/>
    <mergeCell ref="C88:H88"/>
    <mergeCell ref="I88:J88"/>
    <mergeCell ref="K88:N88"/>
    <mergeCell ref="O88:S88"/>
    <mergeCell ref="T88:X88"/>
    <mergeCell ref="A85:B85"/>
    <mergeCell ref="C85:H85"/>
    <mergeCell ref="I85:J85"/>
    <mergeCell ref="K85:N85"/>
    <mergeCell ref="O85:S85"/>
    <mergeCell ref="T85:X85"/>
    <mergeCell ref="A84:B84"/>
    <mergeCell ref="C84:H84"/>
    <mergeCell ref="I84:J84"/>
    <mergeCell ref="K84:N84"/>
    <mergeCell ref="O84:S84"/>
    <mergeCell ref="T84:X84"/>
    <mergeCell ref="A80:AE80"/>
    <mergeCell ref="A82:AE82"/>
    <mergeCell ref="A83:B83"/>
    <mergeCell ref="C83:H83"/>
    <mergeCell ref="I83:J83"/>
    <mergeCell ref="K83:N83"/>
    <mergeCell ref="O83:S83"/>
    <mergeCell ref="T83:X83"/>
    <mergeCell ref="A78:B78"/>
    <mergeCell ref="C78:H78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E75"/>
    <mergeCell ref="AF75:AG75"/>
    <mergeCell ref="A76:B76"/>
    <mergeCell ref="C76:H76"/>
    <mergeCell ref="I76:J76"/>
    <mergeCell ref="K76:N76"/>
    <mergeCell ref="O76:S76"/>
    <mergeCell ref="T76:X76"/>
    <mergeCell ref="A73:B73"/>
    <mergeCell ref="C73:H73"/>
    <mergeCell ref="I73:J73"/>
    <mergeCell ref="K73:N73"/>
    <mergeCell ref="O73:S73"/>
    <mergeCell ref="T73:X73"/>
    <mergeCell ref="A72:B72"/>
    <mergeCell ref="C72:H72"/>
    <mergeCell ref="I72:J72"/>
    <mergeCell ref="K72:N72"/>
    <mergeCell ref="O72:S72"/>
    <mergeCell ref="T72:X72"/>
    <mergeCell ref="A70:AE70"/>
    <mergeCell ref="AF70:AG70"/>
    <mergeCell ref="A71:B71"/>
    <mergeCell ref="C71:H71"/>
    <mergeCell ref="I71:J71"/>
    <mergeCell ref="K71:N71"/>
    <mergeCell ref="O71:S71"/>
    <mergeCell ref="T71:X71"/>
    <mergeCell ref="A68:B68"/>
    <mergeCell ref="C68:H68"/>
    <mergeCell ref="I68:J68"/>
    <mergeCell ref="K68:N68"/>
    <mergeCell ref="O68:S68"/>
    <mergeCell ref="T68:X68"/>
    <mergeCell ref="A67:B67"/>
    <mergeCell ref="C67:H67"/>
    <mergeCell ref="I67:J67"/>
    <mergeCell ref="K67:N67"/>
    <mergeCell ref="O67:S67"/>
    <mergeCell ref="T67:X67"/>
    <mergeCell ref="A65:AE65"/>
    <mergeCell ref="AF65:AG65"/>
    <mergeCell ref="A66:B66"/>
    <mergeCell ref="C66:H66"/>
    <mergeCell ref="I66:J66"/>
    <mergeCell ref="K66:N66"/>
    <mergeCell ref="O66:S66"/>
    <mergeCell ref="T66:X66"/>
    <mergeCell ref="A63:B63"/>
    <mergeCell ref="C63:H63"/>
    <mergeCell ref="I63:J63"/>
    <mergeCell ref="K63:N63"/>
    <mergeCell ref="O63:S63"/>
    <mergeCell ref="T63:X63"/>
    <mergeCell ref="A62:B62"/>
    <mergeCell ref="C62:H62"/>
    <mergeCell ref="I62:J62"/>
    <mergeCell ref="K62:N62"/>
    <mergeCell ref="O62:S62"/>
    <mergeCell ref="T62:X62"/>
    <mergeCell ref="O58:S58"/>
    <mergeCell ref="T58:X58"/>
    <mergeCell ref="A60:AE60"/>
    <mergeCell ref="AF60:AG60"/>
    <mergeCell ref="A61:B61"/>
    <mergeCell ref="C61:H61"/>
    <mergeCell ref="I61:J61"/>
    <mergeCell ref="K61:N61"/>
    <mergeCell ref="O61:S61"/>
    <mergeCell ref="T61:X61"/>
    <mergeCell ref="A57:B57"/>
    <mergeCell ref="C57:H57"/>
    <mergeCell ref="I57:J57"/>
    <mergeCell ref="K57:N57"/>
    <mergeCell ref="A58:B58"/>
    <mergeCell ref="C58:H58"/>
    <mergeCell ref="I58:J58"/>
    <mergeCell ref="K58:N58"/>
    <mergeCell ref="K53:N53"/>
    <mergeCell ref="A55:AE55"/>
    <mergeCell ref="AF55:AG55"/>
    <mergeCell ref="A56:B56"/>
    <mergeCell ref="C56:H56"/>
    <mergeCell ref="I56:J56"/>
    <mergeCell ref="K56:N56"/>
    <mergeCell ref="O56:S56"/>
    <mergeCell ref="T56:X56"/>
    <mergeCell ref="AF50:AG50"/>
    <mergeCell ref="A51:B51"/>
    <mergeCell ref="C51:H51"/>
    <mergeCell ref="I51:J51"/>
    <mergeCell ref="K51:N51"/>
    <mergeCell ref="A52:B52"/>
    <mergeCell ref="C52:H52"/>
    <mergeCell ref="I52:J52"/>
    <mergeCell ref="K52:N52"/>
    <mergeCell ref="O52:S52"/>
    <mergeCell ref="C48:H48"/>
    <mergeCell ref="I48:J48"/>
    <mergeCell ref="K48:N48"/>
    <mergeCell ref="O48:S48"/>
    <mergeCell ref="T48:X48"/>
    <mergeCell ref="A50:AE50"/>
    <mergeCell ref="AF45:AG45"/>
    <mergeCell ref="A46:B46"/>
    <mergeCell ref="C46:H46"/>
    <mergeCell ref="I46:J46"/>
    <mergeCell ref="K46:N46"/>
    <mergeCell ref="A47:B47"/>
    <mergeCell ref="C47:H47"/>
    <mergeCell ref="I47:J47"/>
    <mergeCell ref="K47:N47"/>
    <mergeCell ref="C43:H43"/>
    <mergeCell ref="I43:J43"/>
    <mergeCell ref="K43:N43"/>
    <mergeCell ref="O43:S43"/>
    <mergeCell ref="T43:X43"/>
    <mergeCell ref="A45:AE45"/>
    <mergeCell ref="T41:X41"/>
    <mergeCell ref="A42:B42"/>
    <mergeCell ref="C42:H42"/>
    <mergeCell ref="I42:J42"/>
    <mergeCell ref="K42:N42"/>
    <mergeCell ref="O42:S42"/>
    <mergeCell ref="T42:X42"/>
    <mergeCell ref="A27:AE27"/>
    <mergeCell ref="A28:AE28"/>
    <mergeCell ref="A29:AE29"/>
    <mergeCell ref="A40:AE40"/>
    <mergeCell ref="AF40:AG40"/>
    <mergeCell ref="A41:B41"/>
    <mergeCell ref="C41:H41"/>
    <mergeCell ref="I41:J41"/>
    <mergeCell ref="K41:N41"/>
    <mergeCell ref="O41:S41"/>
    <mergeCell ref="A25:B25"/>
    <mergeCell ref="C25:H25"/>
    <mergeCell ref="I25:J25"/>
    <mergeCell ref="K25:N25"/>
    <mergeCell ref="O25:S25"/>
    <mergeCell ref="T25:X25"/>
    <mergeCell ref="A24:B24"/>
    <mergeCell ref="C24:H24"/>
    <mergeCell ref="I24:J24"/>
    <mergeCell ref="K24:N24"/>
    <mergeCell ref="O24:S24"/>
    <mergeCell ref="T24:X24"/>
    <mergeCell ref="A17:B18"/>
    <mergeCell ref="C17:G18"/>
    <mergeCell ref="I18:J18"/>
    <mergeCell ref="K18:N18"/>
    <mergeCell ref="O18:S18"/>
    <mergeCell ref="T18:X18"/>
    <mergeCell ref="C14:H14"/>
    <mergeCell ref="I14:J14"/>
    <mergeCell ref="K14:N14"/>
    <mergeCell ref="O14:S14"/>
    <mergeCell ref="T14:X14"/>
    <mergeCell ref="I17:J17"/>
    <mergeCell ref="K17:N17"/>
    <mergeCell ref="O17:S17"/>
    <mergeCell ref="T17:X17"/>
    <mergeCell ref="C13:H13"/>
    <mergeCell ref="I13:J13"/>
    <mergeCell ref="K13:N13"/>
    <mergeCell ref="O13:S13"/>
    <mergeCell ref="T13:X13"/>
    <mergeCell ref="A5:AE5"/>
    <mergeCell ref="A8:AE8"/>
    <mergeCell ref="A6:AE6"/>
    <mergeCell ref="A7:AD7"/>
    <mergeCell ref="A9:AE9"/>
    <mergeCell ref="A11:AE11"/>
    <mergeCell ref="A12:AE12"/>
    <mergeCell ref="A13:B13"/>
    <mergeCell ref="A14:B14"/>
    <mergeCell ref="A15:B16"/>
    <mergeCell ref="C15:G16"/>
    <mergeCell ref="I15:J15"/>
    <mergeCell ref="K15:N15"/>
    <mergeCell ref="O15:S15"/>
    <mergeCell ref="T15:X15"/>
    <mergeCell ref="AG15:AG16"/>
    <mergeCell ref="AJ15:AJ16"/>
    <mergeCell ref="AL15:AL16"/>
    <mergeCell ref="I16:J16"/>
    <mergeCell ref="K16:N16"/>
    <mergeCell ref="O16:S16"/>
    <mergeCell ref="T16:X16"/>
    <mergeCell ref="AG17:AG18"/>
    <mergeCell ref="AJ17:AJ18"/>
    <mergeCell ref="AL17:AL18"/>
    <mergeCell ref="A20:AE20"/>
    <mergeCell ref="A21:AE21"/>
    <mergeCell ref="AF21:AG21"/>
    <mergeCell ref="A23:B23"/>
    <mergeCell ref="C23:H23"/>
    <mergeCell ref="I23:J23"/>
    <mergeCell ref="K23:N23"/>
    <mergeCell ref="O23:S23"/>
    <mergeCell ref="T23:X23"/>
    <mergeCell ref="A30:AE30"/>
    <mergeCell ref="A31:B31"/>
    <mergeCell ref="C31:H31"/>
    <mergeCell ref="I31:J31"/>
    <mergeCell ref="K31:N31"/>
    <mergeCell ref="O31:S31"/>
    <mergeCell ref="T31:X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5:AE35"/>
    <mergeCell ref="A36:B36"/>
    <mergeCell ref="C36:H36"/>
    <mergeCell ref="I36:J36"/>
    <mergeCell ref="K36:N36"/>
    <mergeCell ref="O36:S36"/>
    <mergeCell ref="T36:X36"/>
    <mergeCell ref="A37:B37"/>
    <mergeCell ref="C37:H37"/>
    <mergeCell ref="I37:J37"/>
    <mergeCell ref="K37:N37"/>
    <mergeCell ref="O37:S37"/>
    <mergeCell ref="T37:X37"/>
    <mergeCell ref="A38:B38"/>
    <mergeCell ref="C38:H38"/>
    <mergeCell ref="I38:J38"/>
    <mergeCell ref="K38:N38"/>
    <mergeCell ref="O38:S38"/>
    <mergeCell ref="T38:X38"/>
    <mergeCell ref="A43:B43"/>
    <mergeCell ref="O46:S46"/>
    <mergeCell ref="T46:X46"/>
    <mergeCell ref="O47:S47"/>
    <mergeCell ref="T47:X47"/>
    <mergeCell ref="A48:B48"/>
    <mergeCell ref="O51:S51"/>
    <mergeCell ref="T51:X51"/>
    <mergeCell ref="T52:X52"/>
    <mergeCell ref="O53:S53"/>
    <mergeCell ref="T53:X53"/>
    <mergeCell ref="A53:B53"/>
    <mergeCell ref="C53:H53"/>
    <mergeCell ref="I53:J53"/>
    <mergeCell ref="O57:S57"/>
    <mergeCell ref="T57:X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2021-12-10T03:19:05Z</dcterms:modified>
  <cp:category/>
  <cp:version/>
  <cp:contentType/>
  <cp:contentStatus/>
</cp:coreProperties>
</file>