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Обменная папка\ПЭО (экономический отдел)\СТАНДАРТЫ РАСКРЫТИЯ ИНФОРМАЦИИ\2021 год\6. Информация для сайта 21.06.2021 (реестр платных услуг)\"/>
    </mc:Choice>
  </mc:AlternateContent>
  <xr:revisionPtr revIDLastSave="0" documentId="13_ncr:1_{BD3A2000-BF07-4E1F-8C44-8926AE5D5F20}" xr6:coauthVersionLast="46" xr6:coauthVersionMax="46" xr10:uidLastSave="{00000000-0000-0000-0000-000000000000}"/>
  <bookViews>
    <workbookView xWindow="-108" yWindow="-108" windowWidth="23256" windowHeight="12576" xr2:uid="{71943B26-D272-4E6A-AD96-B80AE93D829F}"/>
  </bookViews>
  <sheets>
    <sheet name="платные услуги_21.06.2021" sheetId="1" r:id="rId1"/>
  </sheets>
  <definedNames>
    <definedName name="_xlnm._FilterDatabase" localSheetId="0" hidden="1">'платные услуги_21.06.2021'!$A$5:$C$90</definedName>
    <definedName name="_xlnm.Print_Titles" localSheetId="0">'платные услуги_21.06.2021'!$5:$5</definedName>
    <definedName name="_xlnm.Print_Area" localSheetId="0">'платные услуги_21.06.2021'!$A$1:$G$191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1" l="1"/>
  <c r="G88" i="1"/>
  <c r="G87" i="1"/>
  <c r="G86" i="1"/>
  <c r="G85" i="1"/>
  <c r="G84" i="1"/>
  <c r="E82" i="1"/>
  <c r="G82" i="1" s="1"/>
  <c r="C82" i="1"/>
  <c r="E81" i="1"/>
  <c r="C81" i="1"/>
  <c r="G81" i="1" s="1"/>
  <c r="E80" i="1"/>
  <c r="C80" i="1"/>
  <c r="G80" i="1" s="1"/>
  <c r="G79" i="1"/>
  <c r="E79" i="1"/>
  <c r="C79" i="1"/>
  <c r="E78" i="1"/>
  <c r="G78" i="1" s="1"/>
  <c r="C78" i="1"/>
  <c r="E77" i="1"/>
  <c r="C77" i="1"/>
  <c r="G77" i="1" s="1"/>
  <c r="E76" i="1"/>
  <c r="C76" i="1"/>
  <c r="G76" i="1" s="1"/>
  <c r="G75" i="1"/>
  <c r="E75" i="1"/>
  <c r="C75" i="1"/>
  <c r="E74" i="1"/>
  <c r="G74" i="1" s="1"/>
  <c r="C74" i="1"/>
  <c r="G73" i="1"/>
  <c r="G72" i="1"/>
  <c r="G71" i="1"/>
  <c r="E71" i="1"/>
  <c r="C71" i="1"/>
  <c r="G70" i="1"/>
  <c r="G69" i="1"/>
  <c r="G63" i="1"/>
  <c r="G62" i="1"/>
  <c r="G55" i="1"/>
  <c r="G54" i="1"/>
  <c r="G53" i="1"/>
  <c r="G52" i="1"/>
  <c r="G50" i="1"/>
  <c r="G49" i="1"/>
  <c r="G48" i="1"/>
  <c r="G47" i="1"/>
  <c r="G46" i="1"/>
  <c r="G45" i="1"/>
  <c r="G44" i="1"/>
  <c r="G43" i="1"/>
  <c r="G42" i="1"/>
  <c r="G41" i="1"/>
  <c r="G40" i="1"/>
  <c r="G39" i="1"/>
  <c r="G34" i="1"/>
  <c r="G33" i="1"/>
  <c r="G32" i="1"/>
  <c r="G31" i="1"/>
  <c r="A31" i="1"/>
  <c r="G30" i="1"/>
  <c r="A30" i="1"/>
  <c r="G29" i="1"/>
  <c r="A29" i="1"/>
  <c r="G28" i="1"/>
  <c r="A28" i="1"/>
  <c r="G27" i="1"/>
  <c r="A27" i="1"/>
  <c r="G26" i="1"/>
  <c r="A26" i="1"/>
  <c r="G25" i="1"/>
  <c r="A25" i="1"/>
  <c r="G24" i="1"/>
  <c r="A24" i="1"/>
  <c r="G23" i="1"/>
  <c r="A23" i="1"/>
  <c r="G22" i="1"/>
  <c r="A22" i="1"/>
  <c r="G21" i="1"/>
  <c r="A21" i="1"/>
  <c r="G20" i="1"/>
  <c r="A20" i="1"/>
  <c r="G19" i="1"/>
  <c r="A19" i="1"/>
  <c r="G18" i="1"/>
  <c r="A18" i="1"/>
  <c r="G17" i="1"/>
  <c r="A17" i="1"/>
  <c r="G16" i="1"/>
  <c r="A16" i="1"/>
  <c r="G15" i="1"/>
  <c r="A15" i="1"/>
  <c r="G13" i="1"/>
  <c r="G12" i="1"/>
  <c r="G11" i="1"/>
  <c r="G10" i="1"/>
  <c r="G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C8" authorId="0" shapeId="0" xr:uid="{9C377796-1508-425F-BFA2-278AC5E03526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по закону больше нельзя</t>
        </r>
      </text>
    </comment>
  </commentList>
</comments>
</file>

<file path=xl/sharedStrings.xml><?xml version="1.0" encoding="utf-8"?>
<sst xmlns="http://schemas.openxmlformats.org/spreadsheetml/2006/main" count="191" uniqueCount="185">
  <si>
    <t>ПЛАТНЫЕ УСЛУГИ</t>
  </si>
  <si>
    <t>МУП Шушенского района "Тепловые и электрические сети"</t>
  </si>
  <si>
    <t>на 21.06.2021.</t>
  </si>
  <si>
    <t>№</t>
  </si>
  <si>
    <t>Наименование</t>
  </si>
  <si>
    <t>Сумма с НДС, руб.</t>
  </si>
  <si>
    <t>Дата
утверждения</t>
  </si>
  <si>
    <t>Ранее действовали</t>
  </si>
  <si>
    <t>рост</t>
  </si>
  <si>
    <t>I. Услуги по электрической энергии</t>
  </si>
  <si>
    <t>Отдел ПТО</t>
  </si>
  <si>
    <t>Переоформление документов о технологическом присоединении к электрическим сетям</t>
  </si>
  <si>
    <t>Участок АСКУЭ</t>
  </si>
  <si>
    <t>Вызов специалиста по сбыту электрической энергии МУП "ШТЭС" для принятия, опломбировки прибора учета электрической энергии
без учета транспортных расходов</t>
  </si>
  <si>
    <t>Вызов специалиста по сбыту электрической энергии МУП "ШТЭС" для принятия, опломбировки прибора учета электрической энергии
с учетом транспортных расходов</t>
  </si>
  <si>
    <t>Программирование приборов учета электрической энергии</t>
  </si>
  <si>
    <t>Перепрограммирование приборов учета электрической энергии</t>
  </si>
  <si>
    <t>Участок электрических сетей</t>
  </si>
  <si>
    <r>
      <t xml:space="preserve">Испытания 1 единицы средств защиты: </t>
    </r>
    <r>
      <rPr>
        <b/>
        <sz val="11"/>
        <rFont val="Arial Cyr"/>
        <charset val="204"/>
      </rPr>
      <t>перчатки диэлектрические, обувь специальная диэлектрическая</t>
    </r>
  </si>
  <si>
    <r>
      <t xml:space="preserve">Испытания 1 единицы средств защиты: </t>
    </r>
    <r>
      <rPr>
        <b/>
        <sz val="11"/>
        <rFont val="Arial Cyr"/>
        <charset val="204"/>
      </rPr>
      <t>инструмент ручной изолирующий</t>
    </r>
  </si>
  <si>
    <r>
      <t xml:space="preserve">Испытания 1 единицы средств защиты: </t>
    </r>
    <r>
      <rPr>
        <b/>
        <sz val="11"/>
        <rFont val="Arial Cyr"/>
        <charset val="204"/>
      </rPr>
      <t>указатель напряжения до 1000 В</t>
    </r>
  </si>
  <si>
    <r>
      <t xml:space="preserve">Испытания 1 единицы средств защиты: </t>
    </r>
    <r>
      <rPr>
        <b/>
        <sz val="11"/>
        <rFont val="Arial Cyr"/>
        <charset val="204"/>
      </rPr>
      <t>указатель напряжения выше 1000 В</t>
    </r>
  </si>
  <si>
    <t>Высоковольтные испытания опорной и проходной изоляции РУ-10 кВ, ТП, РП, силовых трансформаторов, кабельных линий 10 кВ (с использованием лаборатории)</t>
  </si>
  <si>
    <t>Измерение сопротивления изоляции электрооборудования напряжением до 1000 В с использованием лаборатории</t>
  </si>
  <si>
    <r>
      <t xml:space="preserve">Комплексные замеры и испытания электрооборудования с использованием лаборатории </t>
    </r>
    <r>
      <rPr>
        <b/>
        <i/>
        <sz val="11"/>
        <rFont val="Arial Cyr"/>
        <charset val="204"/>
      </rPr>
      <t>для ФИЗИЧЕСКИХ ЛИЦ</t>
    </r>
  </si>
  <si>
    <r>
      <t xml:space="preserve">Комплексные замеры и испытания электрооборудования с использованием лаборатории </t>
    </r>
    <r>
      <rPr>
        <b/>
        <i/>
        <sz val="11"/>
        <rFont val="Arial Cyr"/>
        <charset val="204"/>
      </rPr>
      <t>для ЮРИДИЧЕСКИХ ЛИЦ</t>
    </r>
  </si>
  <si>
    <t>Определение места повреждения КЛ 10 кВ  с использованием лаборатории</t>
  </si>
  <si>
    <t>Определение сопротивления заземляющих устройств</t>
  </si>
  <si>
    <t>Проверка значения силы тока срабатывания максимальных расцепителей автоматических выключателей</t>
  </si>
  <si>
    <t>Проверка наличия цепи между заземлителями и заземляемыми элементами  (металлосвязь)</t>
  </si>
  <si>
    <t>Проверка срабатывания защиты при системе с глухозаземленной нейтралью (проверка сопротивления петли "фаза-ноль")</t>
  </si>
  <si>
    <t>Устройство повторного заземления с использованием автовышки</t>
  </si>
  <si>
    <r>
      <t xml:space="preserve">Подключение /отключение/  ввода к объекту электроснабжения на территории </t>
    </r>
    <r>
      <rPr>
        <b/>
        <sz val="11"/>
        <rFont val="Arial Cyr"/>
        <charset val="204"/>
      </rPr>
      <t>с. Красный Хутор</t>
    </r>
    <r>
      <rPr>
        <sz val="11"/>
        <rFont val="Arial Cyr"/>
        <charset val="204"/>
      </rPr>
      <t xml:space="preserve"> для</t>
    </r>
    <r>
      <rPr>
        <b/>
        <i/>
        <sz val="11"/>
        <rFont val="Arial Cyr"/>
        <charset val="204"/>
      </rPr>
      <t xml:space="preserve"> ФИЗИЧЕСКИХ ЛИЦ
за одну заявку </t>
    </r>
    <r>
      <rPr>
        <sz val="11"/>
        <rFont val="Arial Cyr"/>
        <charset val="204"/>
      </rPr>
      <t>(для объектов, бывших в эксплуатации)</t>
    </r>
  </si>
  <si>
    <r>
      <t xml:space="preserve">Подключение /отключение/  ввода к объекту электроснабжения на территории </t>
    </r>
    <r>
      <rPr>
        <b/>
        <sz val="11"/>
        <rFont val="Arial Cyr"/>
        <charset val="204"/>
      </rPr>
      <t>с. Сизая</t>
    </r>
    <r>
      <rPr>
        <sz val="11"/>
        <rFont val="Arial Cyr"/>
        <charset val="204"/>
      </rPr>
      <t xml:space="preserve"> (с учетом транспортных расходов) для</t>
    </r>
    <r>
      <rPr>
        <b/>
        <i/>
        <sz val="11"/>
        <rFont val="Arial Cyr"/>
        <charset val="204"/>
      </rPr>
      <t xml:space="preserve"> ФИЗИЧЕСКИХ ЛИЦ </t>
    </r>
    <r>
      <rPr>
        <sz val="11"/>
        <rFont val="Arial Cyr"/>
        <charset val="204"/>
      </rPr>
      <t>(для объектов, бывших в эксплуатации)</t>
    </r>
  </si>
  <si>
    <r>
      <t xml:space="preserve">Подключение /отключение/  ввода к объекту электроснабжения на территории </t>
    </r>
    <r>
      <rPr>
        <b/>
        <sz val="11"/>
        <rFont val="Arial Cyr"/>
        <charset val="204"/>
      </rPr>
      <t>с. Сизая</t>
    </r>
    <r>
      <rPr>
        <sz val="11"/>
        <rFont val="Arial Cyr"/>
        <charset val="204"/>
      </rPr>
      <t xml:space="preserve">
для</t>
    </r>
    <r>
      <rPr>
        <b/>
        <i/>
        <sz val="11"/>
        <rFont val="Arial Cyr"/>
        <charset val="204"/>
      </rPr>
      <t xml:space="preserve"> ФИЗИЧЕСКИХ ЛИЦ </t>
    </r>
    <r>
      <rPr>
        <sz val="11"/>
        <rFont val="Arial Cyr"/>
        <charset val="204"/>
      </rPr>
      <t>(для объектов, бывших в эксплуатации)</t>
    </r>
  </si>
  <si>
    <r>
      <t xml:space="preserve">Подключение ввода к объекту электроснабжения с использованием автовышки </t>
    </r>
    <r>
      <rPr>
        <b/>
        <i/>
        <sz val="11"/>
        <rFont val="Arial Cyr"/>
        <charset val="204"/>
      </rPr>
      <t xml:space="preserve">для ЮРИДИЧЕСКИХ ЛИЦ
</t>
    </r>
    <r>
      <rPr>
        <sz val="11"/>
        <rFont val="Arial Cyr"/>
        <charset val="204"/>
      </rPr>
      <t>(для объектов, бывших в эксплуатации)</t>
    </r>
  </si>
  <si>
    <r>
      <t xml:space="preserve">Отключение ввода от объекта электроснабжения с использованием автовышки </t>
    </r>
    <r>
      <rPr>
        <b/>
        <i/>
        <sz val="11"/>
        <rFont val="Arial Cyr"/>
        <charset val="204"/>
      </rPr>
      <t xml:space="preserve">для ЮРИДИЧЕСКИХ ЛИЦ
</t>
    </r>
    <r>
      <rPr>
        <sz val="11"/>
        <rFont val="Arial Cyr"/>
        <charset val="204"/>
      </rPr>
      <t>(для объектов, бывших в эксплуатации)</t>
    </r>
  </si>
  <si>
    <r>
      <t xml:space="preserve">Подключение /отключение/  ввода к объекту электроснабжения с использованием автовышки </t>
    </r>
    <r>
      <rPr>
        <b/>
        <i/>
        <sz val="11"/>
        <rFont val="Arial Cyr"/>
        <charset val="204"/>
      </rPr>
      <t xml:space="preserve">для ФИЗИЧЕСКИХ ЛИЦ
</t>
    </r>
    <r>
      <rPr>
        <sz val="11"/>
        <rFont val="Arial Cyr"/>
        <charset val="204"/>
      </rPr>
      <t>(для объектов, бывших в эксплуатации)</t>
    </r>
  </si>
  <si>
    <r>
      <t xml:space="preserve">Подключение /отключение/  ввода к объекту электроснабжения с использованием автовышки </t>
    </r>
    <r>
      <rPr>
        <b/>
        <i/>
        <sz val="11"/>
        <rFont val="Arial Cyr"/>
        <charset val="204"/>
      </rPr>
      <t xml:space="preserve">для ФИЗИЧЕСКИХ ЛИЦ
</t>
    </r>
    <r>
      <rPr>
        <sz val="11"/>
        <rFont val="Arial Cyr"/>
        <charset val="204"/>
      </rPr>
      <t>(для объектов, бывших в эксплуатации) на территории Сизинского сельсовета ( в том числе проезд автовышки из п.Шушенское 4895 руб)</t>
    </r>
  </si>
  <si>
    <r>
      <t xml:space="preserve">Подключение /отключение/  ввода к объекту электроснабжения с использованием автовышки </t>
    </r>
    <r>
      <rPr>
        <b/>
        <i/>
        <sz val="11"/>
        <rFont val="Arial Cyr"/>
        <charset val="204"/>
      </rPr>
      <t xml:space="preserve">для ЮРИДИЧЕСКИХ ЛИЦ
</t>
    </r>
    <r>
      <rPr>
        <sz val="11"/>
        <rFont val="Arial Cyr"/>
        <charset val="204"/>
      </rPr>
      <t>(для объектов, бывших в эксплуатации) на территории Сизинского сельсовета ( в том числе проезд автовышки из п.Шушенское 5562 руб)</t>
    </r>
  </si>
  <si>
    <t xml:space="preserve">Определение местоположения подземных коммуникаций </t>
  </si>
  <si>
    <t>Участок РЭО</t>
  </si>
  <si>
    <t>Вызов специалиста (электромонтера по ремонту и обслуживанию электрооборудования/ монтажника сан. тех. систем  с учетом транспортных расходов)  без учета транспортных расходов</t>
  </si>
  <si>
    <t>Вызов специалиста (электромонтера по ремонту и обслуживанию электрооборудования/ монтажника сан. тех. систем  с учетом транспортных расходов)  с учетом транспортных расходов</t>
  </si>
  <si>
    <r>
      <t xml:space="preserve">Замена и опломбировка 1-фазного электросчетчика </t>
    </r>
    <r>
      <rPr>
        <b/>
        <i/>
        <sz val="11"/>
        <rFont val="Arial Cyr"/>
        <charset val="204"/>
      </rPr>
      <t xml:space="preserve">для ФИЗИЧЕСКИХ ЛИЦ
</t>
    </r>
    <r>
      <rPr>
        <sz val="11"/>
        <rFont val="Arial Cyr"/>
        <charset val="204"/>
      </rPr>
      <t>(с учетом транспортных расходов) (без взимания платы за опломбировку)</t>
    </r>
  </si>
  <si>
    <r>
      <t xml:space="preserve">Замена и опломбировка 1-фазного электросчетчика </t>
    </r>
    <r>
      <rPr>
        <b/>
        <i/>
        <sz val="11"/>
        <rFont val="Arial Cyr"/>
        <charset val="204"/>
      </rPr>
      <t>для ФИЗИЧЕСКИХ ЛИЦ</t>
    </r>
    <r>
      <rPr>
        <sz val="11"/>
        <rFont val="Arial Cyr"/>
        <charset val="204"/>
      </rPr>
      <t xml:space="preserve">
(без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</si>
  <si>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charset val="204"/>
      </rPr>
      <t>для ФИЗИЧЕСКИХ ЛИЦ</t>
    </r>
    <r>
      <rPr>
        <sz val="11"/>
        <rFont val="Arial Cyr"/>
        <charset val="204"/>
      </rPr>
      <t xml:space="preserve">
(с учетом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</si>
  <si>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charset val="204"/>
      </rPr>
      <t>для ФИЗИЧЕСКИХ ЛИЦ</t>
    </r>
    <r>
      <rPr>
        <sz val="11"/>
        <rFont val="Arial Cyr"/>
        <charset val="204"/>
      </rPr>
      <t xml:space="preserve">
(без транспортных расходов) (без взимания платы за опломбировку)</t>
    </r>
  </si>
  <si>
    <r>
      <t xml:space="preserve">Замена и опломбировка 1-фазного электросчетчика </t>
    </r>
    <r>
      <rPr>
        <b/>
        <i/>
        <sz val="11"/>
        <rFont val="Arial Cyr"/>
        <charset val="204"/>
      </rPr>
      <t>для ЮРИДИЧЕСКИХ ЛИЦ</t>
    </r>
    <r>
      <rPr>
        <sz val="11"/>
        <rFont val="Arial Cyr"/>
        <charset val="204"/>
      </rPr>
      <t xml:space="preserve">
(с учетом транспортных расходов) (без взимания платы за опломбировку)</t>
    </r>
  </si>
  <si>
    <r>
      <t xml:space="preserve">Замена и опломбировка 1-фазного электросчетчика </t>
    </r>
    <r>
      <rPr>
        <b/>
        <i/>
        <sz val="11"/>
        <rFont val="Arial Cyr"/>
        <charset val="204"/>
      </rPr>
      <t xml:space="preserve">для ЮРИДИЧЕСКИХ ЛИЦ
</t>
    </r>
    <r>
      <rPr>
        <sz val="11"/>
        <rFont val="Arial Cyr"/>
        <charset val="204"/>
      </rPr>
      <t>(без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</si>
  <si>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charset val="204"/>
      </rPr>
      <t xml:space="preserve">для ЮРИДИЧЕСКИХ ЛИЦ
</t>
    </r>
    <r>
      <rPr>
        <sz val="11"/>
        <rFont val="Arial Cyr"/>
        <charset val="204"/>
      </rPr>
      <t>(с учетом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</si>
  <si>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charset val="204"/>
      </rPr>
      <t>для ЮРИДИЧЕСКИХ ЛИЦ</t>
    </r>
    <r>
      <rPr>
        <sz val="11"/>
        <rFont val="Arial Cyr"/>
        <charset val="204"/>
      </rPr>
      <t xml:space="preserve">
(без транспортных расходов) (без взимания платы за опломбировку)</t>
    </r>
  </si>
  <si>
    <t>Замена трансформаторов тока ТК-20, Т-0,66, ТТИ, ТК-40 (в кол-ве 1 шт.)    без учета стоимости поверки</t>
  </si>
  <si>
    <r>
      <t xml:space="preserve">Подключение ввода к объекту электроснабжения </t>
    </r>
    <r>
      <rPr>
        <b/>
        <sz val="11"/>
        <rFont val="Arial Cyr"/>
        <charset val="204"/>
      </rPr>
      <t xml:space="preserve">без использования автовышки </t>
    </r>
    <r>
      <rPr>
        <b/>
        <i/>
        <sz val="11"/>
        <rFont val="Arial Cyr"/>
        <charset val="204"/>
      </rPr>
      <t xml:space="preserve">для ЮРИДИЧЕСКИХ ЛИЦ
</t>
    </r>
    <r>
      <rPr>
        <sz val="11"/>
        <rFont val="Arial Cyr"/>
        <charset val="204"/>
      </rPr>
      <t>(для объектов, бывших в эксплуатации)</t>
    </r>
  </si>
  <si>
    <r>
      <t xml:space="preserve">Подключение ввода к объекту электроснабжения </t>
    </r>
    <r>
      <rPr>
        <b/>
        <sz val="11"/>
        <rFont val="Arial Cyr"/>
        <charset val="204"/>
      </rPr>
      <t xml:space="preserve">без использования автовышки </t>
    </r>
    <r>
      <rPr>
        <b/>
        <i/>
        <sz val="11"/>
        <rFont val="Arial Cyr"/>
        <charset val="204"/>
      </rPr>
      <t xml:space="preserve">для ФИЗИЧЕСКИХ ЛИЦ
</t>
    </r>
    <r>
      <rPr>
        <sz val="11"/>
        <rFont val="Arial Cyr"/>
        <charset val="204"/>
      </rPr>
      <t>(для объектов, бывших в эксплуатации)</t>
    </r>
  </si>
  <si>
    <t>Устройство повторного заземления без использования автовышки для 1ф ввода</t>
  </si>
  <si>
    <t>Устройство контура заземления без использования автовышки для 3ф ввода</t>
  </si>
  <si>
    <t>Установка водонагревательного бака (без учета стоимости материалов)</t>
  </si>
  <si>
    <t>Установка водонагревательного бака (с учетом стоимости материалов)</t>
  </si>
  <si>
    <t>Монтаж 1-фазного щита учета</t>
  </si>
  <si>
    <t>по факту выполненных работ</t>
  </si>
  <si>
    <t>Монтаж 3-фазного щита учета</t>
  </si>
  <si>
    <t>Монтаж электропроводки, розеток, выключателей</t>
  </si>
  <si>
    <t>Монтаж / замена автоматов</t>
  </si>
  <si>
    <t>Монтаж / замена светильников для люминисцентных ламп и ламп накаливания</t>
  </si>
  <si>
    <t>Монтаж / замена кабельных вводов</t>
  </si>
  <si>
    <t xml:space="preserve">Работа электростанции ЭД 200 Т400-1 РКМ 1 (за 1 час) </t>
  </si>
  <si>
    <t xml:space="preserve">Работа электростанции ЭД 100 Т400-1 РПМ 2 (за 1 час) </t>
  </si>
  <si>
    <t>По вопросам оказания иных видов услуг по электрической энергии, не указанных в перечне, обращаться по тел. 3-38-37;  3-41-35</t>
  </si>
  <si>
    <t>II. Услуги по тепловой энергии</t>
  </si>
  <si>
    <t>Отдел тепловой инспекции</t>
  </si>
  <si>
    <t>Вызов техника по тепловой инспекции МУП "ШТЭС" для опломбировки счетчика горячей воды в п.Шушенское
повторно, в связи с нарушением пломбы по вине абонента или третьих лиц  /без учета транспортных расходов/</t>
  </si>
  <si>
    <t>Вызов техника по тепловой инспекции МУП "ШТЭС" для опломбировки счетчика горячей воды в п.Шушенское
повторно, в связи с нарушением пломбы по вине абонента или третьих лиц  /с учетом транспортных расходов/</t>
  </si>
  <si>
    <t>Вызов техника по тепловой инспекции МУП "ШТЭС" для опломбировки счетчика горячей воды в п.Ильичево
повторно, в связи с нарушением пломбы по вине абонента или третьих лиц  /в том числе транспортные расходы 227руб/</t>
  </si>
  <si>
    <t>Вызов техника по тепловой инспекции МУП "ШТЭС" для опломбировки счетчиков горячей воды (2 шт.) в п.Шушенское
повторно, в связи с нарушением пломбы по вине абонента или третьих лиц  /без учета транспортных расходов/</t>
  </si>
  <si>
    <t>Вызов техника по тепловой инспекции МУП "ШТЭС" для опломбировки счетчиков горячей воды (2 шт.) в п.Шушенское
повторно, в связи с нарушением пломбы по вине абонента или третьих лиц  /с учетом транспортных расходов/</t>
  </si>
  <si>
    <t>Вызов техника по тепловой инспекции МУП "ШТЭС" для опломбировки счетчиков горячей воды (2 шт.) в п.Ильичево
повторно, в связи с нарушением пломбы по вине абонента или третьих лиц  /в том числе транспортные расходы 227руб/</t>
  </si>
  <si>
    <t>Вызов техника по тепловой инспекции МУП "ШТЭС" для опломбировки счетчика горячей воды в с.Каптырево
повторно, в связи с нарушением пломбы по вине абонента или третьих лиц  /в том числе транспортные расходы 517руб/</t>
  </si>
  <si>
    <t>Вызов техника по тепловой инспекции МУП "ШТЭС" для опломбировки счетчика горячей воды в п.Синеборск
повторно, в связи с нарушением пломбы по вине абонента или третьих лиц  /в том числе транспортные расходы 620руб/</t>
  </si>
  <si>
    <t>Вызов техника по тепловой инспекции МУП "ШТЭС" для опломбировки счетчика горячей воды в с.Субботино
повторно, в связи с нарушением пломбы по вине абонента или третьих лиц  /в том числе транспортные расходы 806руб/</t>
  </si>
  <si>
    <t>Вызов техника по тепловой инспекции МУП "ШТЭС" для опломбировки счетчика горячей воды в с.Сизая
повторно, в связи с нарушением пломбы по вине абонента или третьих лиц  /в том числе транспортные расходы 1344руб/</t>
  </si>
  <si>
    <t>Вызов техника по тепловой инспекции МУП "ШТЭС" для опломбировки счетчиков горячей воды (2 шт.) в с.Каптырево
повторно, в связи с нарушением пломбы по вине абонента или третьих лиц  /в том числе транспортные расходы 517руб/</t>
  </si>
  <si>
    <t>Вызов техника по тепловой инспекции МУП "ШТЭС" для опломбировки счетчиков горячей воды (2 шт.) в п.Синеборск
повторно, в связи с нарушением пломбы по вине абонента или третьих лиц  /в том числе транспортные расходы 620руб/</t>
  </si>
  <si>
    <t>Вызов техника по тепловой инспекции МУП "ШТЭС" для опломбировки счетчиков горячей воды (2 шт.) в с.Субботино
повторно, в связи с нарушением пломбы по вине абонента или третьих лиц  /в том числе транспортные расходы 806руб/</t>
  </si>
  <si>
    <t>Вызов техника по тепловой инспекции МУП "ШТЭС" для опломбировки счетчиков горячей воды (2 шт.) в с.Сизая
повторно, в связи с нарушением пломбы по вине абонента или третьих лиц  /в том числе транспортные расходы 1344руб/</t>
  </si>
  <si>
    <t>Замена прибора учета расхода воды 1 шт./ для юридических лиц</t>
  </si>
  <si>
    <t>Замена прибора учета расхода воды 1 шт./ для физических лиц</t>
  </si>
  <si>
    <t>Установка прибора учета расхода воды 1 шт.</t>
  </si>
  <si>
    <t>Замена прибора учета расхода воды 2 шт.</t>
  </si>
  <si>
    <t>Установка прибора учета расхода воды 2 шт.</t>
  </si>
  <si>
    <t>Восстановление/отключение* горячего водоснабжения по п. Шушенское 
(Основание для отключения - личное заявление абонента)</t>
  </si>
  <si>
    <t>Гидравлическая промывка внутренней системы отопления</t>
  </si>
  <si>
    <t>III. Прочие услуги</t>
  </si>
  <si>
    <t>Система холодного и горячего водоснабжения</t>
  </si>
  <si>
    <t>Ремонт водозаборного крана без снятия с места:</t>
  </si>
  <si>
    <t>смена прокладок</t>
  </si>
  <si>
    <t>набивка сальников</t>
  </si>
  <si>
    <t>Смена водоразборного крана</t>
  </si>
  <si>
    <t>Смена смесителя:</t>
  </si>
  <si>
    <t>с душем</t>
  </si>
  <si>
    <t>без душа</t>
  </si>
  <si>
    <t xml:space="preserve">Ремонт смесителя без снятия с места </t>
  </si>
  <si>
    <t>при смене прокладок:                                                                                                                                                                                             с душем</t>
  </si>
  <si>
    <t xml:space="preserve">       без душа</t>
  </si>
  <si>
    <t>при набивке сальников:                                                                                                                                                                                          с душем</t>
  </si>
  <si>
    <t xml:space="preserve">                                               без душа</t>
  </si>
  <si>
    <t>Устранение течи сальника излива</t>
  </si>
  <si>
    <t>Устранение течи гибких подводок</t>
  </si>
  <si>
    <t xml:space="preserve">Замена трубки гибкого шланга </t>
  </si>
  <si>
    <t>Смена раковины</t>
  </si>
  <si>
    <t>с цельной спинкой</t>
  </si>
  <si>
    <t>с отъемной спинкой</t>
  </si>
  <si>
    <t>Смена мойки</t>
  </si>
  <si>
    <t>Замена мойки на тюльпан</t>
  </si>
  <si>
    <t>Смена сифона</t>
  </si>
  <si>
    <t>на пластмассовых трубопроводах</t>
  </si>
  <si>
    <t>на чугунных трубопроводах</t>
  </si>
  <si>
    <t>Прочистка и промывка санитарных приборов</t>
  </si>
  <si>
    <t>Смена ванны с обвязкой</t>
  </si>
  <si>
    <t>Смена пробковых кранов                                                                                                                                                                                  Ø 15-25 мм</t>
  </si>
  <si>
    <t>Смена сгонов                                                                                                                                                                                                        Ø 15-20 мм</t>
  </si>
  <si>
    <t>Ø до 32 мм</t>
  </si>
  <si>
    <t>Ø до 50 мм</t>
  </si>
  <si>
    <t>Уплотнение сгонов                                                                                                                                                                                              Ø 20-50 мм</t>
  </si>
  <si>
    <t>Смена отдельных уч-ков трубопровода их стальных электросварных труб до                                                                                   Ø 25 мм</t>
  </si>
  <si>
    <t xml:space="preserve">Отключение и включение сист. холодного, горячего водоснабж и отопления  </t>
  </si>
  <si>
    <t>Смена кран-буксы, картриджа</t>
  </si>
  <si>
    <t>Смена прокладок канализационных ревизий</t>
  </si>
  <si>
    <t>Замена гибкой подводки,устранение течи</t>
  </si>
  <si>
    <t>Замена трубопровода отопления, ГВС, ХВС</t>
  </si>
  <si>
    <t>до 25 мм</t>
  </si>
  <si>
    <t xml:space="preserve">на сварке </t>
  </si>
  <si>
    <t>на резьбе</t>
  </si>
  <si>
    <t>до 26-50 мм</t>
  </si>
  <si>
    <t>Временная заделка свищей на внутр. трубопроводах и стояках</t>
  </si>
  <si>
    <t>Осмотр водопровода, запорной арматуры, водоразборных кранов, смесителей</t>
  </si>
  <si>
    <t>Система водоотведения (канализация)</t>
  </si>
  <si>
    <t>Укрепление расшатанного унитаза</t>
  </si>
  <si>
    <t>Прочистка и промывка сифона</t>
  </si>
  <si>
    <t>чугунные</t>
  </si>
  <si>
    <t xml:space="preserve">пластмассовые или латунные </t>
  </si>
  <si>
    <t xml:space="preserve">Устранение засоров </t>
  </si>
  <si>
    <t>в трубопроводах (РГС ср2-10-01)</t>
  </si>
  <si>
    <t>в санитарных приборах (РГС ср 2-12-05-01)</t>
  </si>
  <si>
    <t>Смена унитаза со смывным бачком типа "Компакт"</t>
  </si>
  <si>
    <t>Смена смывного бачка типа "Компакт"</t>
  </si>
  <si>
    <t>Смена арматуры сливного бачка</t>
  </si>
  <si>
    <t>Смена резиновых манжет к унитазу</t>
  </si>
  <si>
    <t>Смена сидений к унитазу</t>
  </si>
  <si>
    <t>Смена полиэтиленовых труб</t>
  </si>
  <si>
    <t xml:space="preserve">                                                                                                горизонтальных                                                                                                            50 мм</t>
  </si>
  <si>
    <t xml:space="preserve">                                100 мм</t>
  </si>
  <si>
    <t xml:space="preserve">                                                                                               вертикальных                                                                                                                   50 мм</t>
  </si>
  <si>
    <t xml:space="preserve">                               100 мм</t>
  </si>
  <si>
    <t>Подчеканка раструбов канализационных труб</t>
  </si>
  <si>
    <t>до 50 мм</t>
  </si>
  <si>
    <t>до 100 мм</t>
  </si>
  <si>
    <t>Смена канализационного тройника на унитаз</t>
  </si>
  <si>
    <t xml:space="preserve">Осмотр санитарно-технических приборов, запорной арматуры, креплений, раструбов сифонов </t>
  </si>
  <si>
    <t>Врезка резьбы диаметром                                                                                                                                                                                  15-20 мм</t>
  </si>
  <si>
    <t xml:space="preserve">Переборка секций радиаторного блока с прочисткой и промывкой </t>
  </si>
  <si>
    <t>Добавление секций к радиаторному блоку</t>
  </si>
  <si>
    <t>крайняя</t>
  </si>
  <si>
    <t>средняя</t>
  </si>
  <si>
    <t>Смена радиаторного блока</t>
  </si>
  <si>
    <t xml:space="preserve"> до 80 кг</t>
  </si>
  <si>
    <t xml:space="preserve"> до 160 кг</t>
  </si>
  <si>
    <t xml:space="preserve"> до 240 кг</t>
  </si>
  <si>
    <t>Сантехника</t>
  </si>
  <si>
    <t>Ликвидация воздушных пробок в радиаторном блоке</t>
  </si>
  <si>
    <t>Смена полотенцесушителя на улучшенную модель</t>
  </si>
  <si>
    <t>Смена полотенцесушителей простых</t>
  </si>
  <si>
    <t>Смена стояка водоснабжения</t>
  </si>
  <si>
    <t>стальная труба</t>
  </si>
  <si>
    <t>полипропиленовая труба</t>
  </si>
  <si>
    <t>Замена стояка канализации Ø 100 (полиэтилен)</t>
  </si>
  <si>
    <t>Замена стояка канализации Ø 100 (чугун)</t>
  </si>
  <si>
    <t>Смена вентиля</t>
  </si>
  <si>
    <t>Смена гофры унитаза</t>
  </si>
  <si>
    <t>Установка стиральной машины</t>
  </si>
  <si>
    <t>Работы по ремонту электрических сетей и электрооборудования</t>
  </si>
  <si>
    <t>Подключение электроплиты</t>
  </si>
  <si>
    <t>Плотницкие работы</t>
  </si>
  <si>
    <t>Смена неисправного замка</t>
  </si>
  <si>
    <t>Обновить в колонтитулах дату реестра!!!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</si>
</sst>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i/>
      <sz val="16"/>
      <color indexed="12"/>
      <name val="Arial Cyr"/>
      <family val="2"/>
      <charset val="204"/>
    </font>
    <font>
      <b/>
      <i/>
      <u/>
      <sz val="16"/>
      <color indexed="12"/>
      <name val="Arial Cyr"/>
      <family val="2"/>
      <charset val="204"/>
    </font>
    <font>
      <b/>
      <i/>
      <u/>
      <sz val="14"/>
      <color indexed="12"/>
      <name val="Arial Cyr"/>
      <family val="2"/>
      <charset val="204"/>
    </font>
    <font>
      <u/>
      <sz val="12"/>
      <color indexed="12"/>
      <name val="Arial Cyr"/>
      <family val="2"/>
      <charset val="204"/>
    </font>
    <font>
      <b/>
      <i/>
      <sz val="13"/>
      <name val="Arial Cyr"/>
      <charset val="204"/>
    </font>
    <font>
      <b/>
      <i/>
      <sz val="11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8"/>
      <color rgb="FFC00000"/>
      <name val="Arial Cyr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3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14" fontId="0" fillId="0" borderId="12" xfId="0" applyNumberFormat="1" applyBorder="1" applyAlignment="1">
      <alignment horizontal="center" vertical="center" wrapText="1"/>
    </xf>
    <xf numFmtId="164" fontId="10" fillId="0" borderId="13" xfId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2" xfId="0" applyFont="1" applyBorder="1" applyAlignment="1">
      <alignment horizontal="left" vertical="center" wrapText="1" indent="1"/>
    </xf>
    <xf numFmtId="14" fontId="0" fillId="0" borderId="14" xfId="0" applyNumberFormat="1" applyBorder="1" applyAlignment="1">
      <alignment horizontal="center" vertical="center" wrapText="1"/>
    </xf>
    <xf numFmtId="164" fontId="10" fillId="0" borderId="15" xfId="1" applyFont="1" applyFill="1" applyBorder="1" applyAlignment="1">
      <alignment horizontal="center" vertical="center" wrapText="1"/>
    </xf>
    <xf numFmtId="164" fontId="10" fillId="0" borderId="17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10" fillId="0" borderId="18" xfId="1" applyFont="1" applyFill="1" applyBorder="1" applyAlignment="1">
      <alignment horizontal="center" vertical="center" wrapText="1"/>
    </xf>
    <xf numFmtId="164" fontId="10" fillId="0" borderId="8" xfId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164" fontId="10" fillId="0" borderId="2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64" fontId="10" fillId="0" borderId="22" xfId="1" applyFont="1" applyFill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5" fillId="0" borderId="24" xfId="0" applyFont="1" applyBorder="1"/>
    <xf numFmtId="0" fontId="15" fillId="0" borderId="0" xfId="0" applyFont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" xfId="0" applyBorder="1" applyAlignment="1">
      <alignment horizontal="right" wrapText="1"/>
    </xf>
    <xf numFmtId="2" fontId="0" fillId="0" borderId="2" xfId="0" applyNumberFormat="1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3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0" xfId="0" applyFont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14" fillId="0" borderId="0" xfId="0" applyFont="1" applyAlignment="1">
      <alignment horizontal="left"/>
    </xf>
    <xf numFmtId="164" fontId="16" fillId="0" borderId="0" xfId="1" applyFont="1" applyFill="1" applyAlignment="1">
      <alignment wrapText="1"/>
    </xf>
    <xf numFmtId="0" fontId="9" fillId="0" borderId="12" xfId="0" applyFont="1" applyFill="1" applyBorder="1" applyAlignment="1">
      <alignment horizontal="left" vertical="center" wrapText="1" indent="1"/>
    </xf>
    <xf numFmtId="14" fontId="0" fillId="0" borderId="12" xfId="0" applyNumberForma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 indent="1"/>
    </xf>
    <xf numFmtId="14" fontId="0" fillId="0" borderId="14" xfId="0" applyNumberForma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 inden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 indent="1"/>
    </xf>
    <xf numFmtId="164" fontId="10" fillId="0" borderId="19" xfId="1" applyFont="1" applyFill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 vertical="center" wrapText="1"/>
    </xf>
    <xf numFmtId="164" fontId="10" fillId="0" borderId="10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7BEF7-DC4B-4350-B463-BF3E10FF780B}">
  <sheetPr>
    <tabColor indexed="35"/>
  </sheetPr>
  <dimension ref="A1:K189"/>
  <sheetViews>
    <sheetView showGridLines="0" tabSelected="1" view="pageBreakPreview" zoomScale="73" zoomScaleNormal="90" zoomScaleSheetLayoutView="73" zoomScalePageLayoutView="75" workbookViewId="0">
      <selection activeCell="J181" sqref="J181"/>
    </sheetView>
  </sheetViews>
  <sheetFormatPr defaultColWidth="9.109375" defaultRowHeight="15" x14ac:dyDescent="0.25"/>
  <cols>
    <col min="1" max="1" width="5.6640625" style="2" bestFit="1" customWidth="1"/>
    <col min="2" max="2" width="114.6640625" style="3" customWidth="1"/>
    <col min="3" max="3" width="14.33203125" style="64" customWidth="1"/>
    <col min="4" max="4" width="14.88671875" style="2" customWidth="1"/>
    <col min="5" max="5" width="13.77734375" style="3" hidden="1" customWidth="1"/>
    <col min="6" max="6" width="14.109375" style="3" hidden="1" customWidth="1"/>
    <col min="7" max="7" width="12.109375" style="3" hidden="1" customWidth="1"/>
    <col min="8" max="256" width="9.109375" style="3"/>
    <col min="257" max="257" width="5.6640625" style="3" bestFit="1" customWidth="1"/>
    <col min="258" max="258" width="114.6640625" style="3" customWidth="1"/>
    <col min="259" max="259" width="14.33203125" style="3" customWidth="1"/>
    <col min="260" max="260" width="14.88671875" style="3" customWidth="1"/>
    <col min="261" max="263" width="0" style="3" hidden="1" customWidth="1"/>
    <col min="264" max="512" width="9.109375" style="3"/>
    <col min="513" max="513" width="5.6640625" style="3" bestFit="1" customWidth="1"/>
    <col min="514" max="514" width="114.6640625" style="3" customWidth="1"/>
    <col min="515" max="515" width="14.33203125" style="3" customWidth="1"/>
    <col min="516" max="516" width="14.88671875" style="3" customWidth="1"/>
    <col min="517" max="519" width="0" style="3" hidden="1" customWidth="1"/>
    <col min="520" max="768" width="9.109375" style="3"/>
    <col min="769" max="769" width="5.6640625" style="3" bestFit="1" customWidth="1"/>
    <col min="770" max="770" width="114.6640625" style="3" customWidth="1"/>
    <col min="771" max="771" width="14.33203125" style="3" customWidth="1"/>
    <col min="772" max="772" width="14.88671875" style="3" customWidth="1"/>
    <col min="773" max="775" width="0" style="3" hidden="1" customWidth="1"/>
    <col min="776" max="1024" width="9.109375" style="3"/>
    <col min="1025" max="1025" width="5.6640625" style="3" bestFit="1" customWidth="1"/>
    <col min="1026" max="1026" width="114.6640625" style="3" customWidth="1"/>
    <col min="1027" max="1027" width="14.33203125" style="3" customWidth="1"/>
    <col min="1028" max="1028" width="14.88671875" style="3" customWidth="1"/>
    <col min="1029" max="1031" width="0" style="3" hidden="1" customWidth="1"/>
    <col min="1032" max="1280" width="9.109375" style="3"/>
    <col min="1281" max="1281" width="5.6640625" style="3" bestFit="1" customWidth="1"/>
    <col min="1282" max="1282" width="114.6640625" style="3" customWidth="1"/>
    <col min="1283" max="1283" width="14.33203125" style="3" customWidth="1"/>
    <col min="1284" max="1284" width="14.88671875" style="3" customWidth="1"/>
    <col min="1285" max="1287" width="0" style="3" hidden="1" customWidth="1"/>
    <col min="1288" max="1536" width="9.109375" style="3"/>
    <col min="1537" max="1537" width="5.6640625" style="3" bestFit="1" customWidth="1"/>
    <col min="1538" max="1538" width="114.6640625" style="3" customWidth="1"/>
    <col min="1539" max="1539" width="14.33203125" style="3" customWidth="1"/>
    <col min="1540" max="1540" width="14.88671875" style="3" customWidth="1"/>
    <col min="1541" max="1543" width="0" style="3" hidden="1" customWidth="1"/>
    <col min="1544" max="1792" width="9.109375" style="3"/>
    <col min="1793" max="1793" width="5.6640625" style="3" bestFit="1" customWidth="1"/>
    <col min="1794" max="1794" width="114.6640625" style="3" customWidth="1"/>
    <col min="1795" max="1795" width="14.33203125" style="3" customWidth="1"/>
    <col min="1796" max="1796" width="14.88671875" style="3" customWidth="1"/>
    <col min="1797" max="1799" width="0" style="3" hidden="1" customWidth="1"/>
    <col min="1800" max="2048" width="9.109375" style="3"/>
    <col min="2049" max="2049" width="5.6640625" style="3" bestFit="1" customWidth="1"/>
    <col min="2050" max="2050" width="114.6640625" style="3" customWidth="1"/>
    <col min="2051" max="2051" width="14.33203125" style="3" customWidth="1"/>
    <col min="2052" max="2052" width="14.88671875" style="3" customWidth="1"/>
    <col min="2053" max="2055" width="0" style="3" hidden="1" customWidth="1"/>
    <col min="2056" max="2304" width="9.109375" style="3"/>
    <col min="2305" max="2305" width="5.6640625" style="3" bestFit="1" customWidth="1"/>
    <col min="2306" max="2306" width="114.6640625" style="3" customWidth="1"/>
    <col min="2307" max="2307" width="14.33203125" style="3" customWidth="1"/>
    <col min="2308" max="2308" width="14.88671875" style="3" customWidth="1"/>
    <col min="2309" max="2311" width="0" style="3" hidden="1" customWidth="1"/>
    <col min="2312" max="2560" width="9.109375" style="3"/>
    <col min="2561" max="2561" width="5.6640625" style="3" bestFit="1" customWidth="1"/>
    <col min="2562" max="2562" width="114.6640625" style="3" customWidth="1"/>
    <col min="2563" max="2563" width="14.33203125" style="3" customWidth="1"/>
    <col min="2564" max="2564" width="14.88671875" style="3" customWidth="1"/>
    <col min="2565" max="2567" width="0" style="3" hidden="1" customWidth="1"/>
    <col min="2568" max="2816" width="9.109375" style="3"/>
    <col min="2817" max="2817" width="5.6640625" style="3" bestFit="1" customWidth="1"/>
    <col min="2818" max="2818" width="114.6640625" style="3" customWidth="1"/>
    <col min="2819" max="2819" width="14.33203125" style="3" customWidth="1"/>
    <col min="2820" max="2820" width="14.88671875" style="3" customWidth="1"/>
    <col min="2821" max="2823" width="0" style="3" hidden="1" customWidth="1"/>
    <col min="2824" max="3072" width="9.109375" style="3"/>
    <col min="3073" max="3073" width="5.6640625" style="3" bestFit="1" customWidth="1"/>
    <col min="3074" max="3074" width="114.6640625" style="3" customWidth="1"/>
    <col min="3075" max="3075" width="14.33203125" style="3" customWidth="1"/>
    <col min="3076" max="3076" width="14.88671875" style="3" customWidth="1"/>
    <col min="3077" max="3079" width="0" style="3" hidden="1" customWidth="1"/>
    <col min="3080" max="3328" width="9.109375" style="3"/>
    <col min="3329" max="3329" width="5.6640625" style="3" bestFit="1" customWidth="1"/>
    <col min="3330" max="3330" width="114.6640625" style="3" customWidth="1"/>
    <col min="3331" max="3331" width="14.33203125" style="3" customWidth="1"/>
    <col min="3332" max="3332" width="14.88671875" style="3" customWidth="1"/>
    <col min="3333" max="3335" width="0" style="3" hidden="1" customWidth="1"/>
    <col min="3336" max="3584" width="9.109375" style="3"/>
    <col min="3585" max="3585" width="5.6640625" style="3" bestFit="1" customWidth="1"/>
    <col min="3586" max="3586" width="114.6640625" style="3" customWidth="1"/>
    <col min="3587" max="3587" width="14.33203125" style="3" customWidth="1"/>
    <col min="3588" max="3588" width="14.88671875" style="3" customWidth="1"/>
    <col min="3589" max="3591" width="0" style="3" hidden="1" customWidth="1"/>
    <col min="3592" max="3840" width="9.109375" style="3"/>
    <col min="3841" max="3841" width="5.6640625" style="3" bestFit="1" customWidth="1"/>
    <col min="3842" max="3842" width="114.6640625" style="3" customWidth="1"/>
    <col min="3843" max="3843" width="14.33203125" style="3" customWidth="1"/>
    <col min="3844" max="3844" width="14.88671875" style="3" customWidth="1"/>
    <col min="3845" max="3847" width="0" style="3" hidden="1" customWidth="1"/>
    <col min="3848" max="4096" width="9.109375" style="3"/>
    <col min="4097" max="4097" width="5.6640625" style="3" bestFit="1" customWidth="1"/>
    <col min="4098" max="4098" width="114.6640625" style="3" customWidth="1"/>
    <col min="4099" max="4099" width="14.33203125" style="3" customWidth="1"/>
    <col min="4100" max="4100" width="14.88671875" style="3" customWidth="1"/>
    <col min="4101" max="4103" width="0" style="3" hidden="1" customWidth="1"/>
    <col min="4104" max="4352" width="9.109375" style="3"/>
    <col min="4353" max="4353" width="5.6640625" style="3" bestFit="1" customWidth="1"/>
    <col min="4354" max="4354" width="114.6640625" style="3" customWidth="1"/>
    <col min="4355" max="4355" width="14.33203125" style="3" customWidth="1"/>
    <col min="4356" max="4356" width="14.88671875" style="3" customWidth="1"/>
    <col min="4357" max="4359" width="0" style="3" hidden="1" customWidth="1"/>
    <col min="4360" max="4608" width="9.109375" style="3"/>
    <col min="4609" max="4609" width="5.6640625" style="3" bestFit="1" customWidth="1"/>
    <col min="4610" max="4610" width="114.6640625" style="3" customWidth="1"/>
    <col min="4611" max="4611" width="14.33203125" style="3" customWidth="1"/>
    <col min="4612" max="4612" width="14.88671875" style="3" customWidth="1"/>
    <col min="4613" max="4615" width="0" style="3" hidden="1" customWidth="1"/>
    <col min="4616" max="4864" width="9.109375" style="3"/>
    <col min="4865" max="4865" width="5.6640625" style="3" bestFit="1" customWidth="1"/>
    <col min="4866" max="4866" width="114.6640625" style="3" customWidth="1"/>
    <col min="4867" max="4867" width="14.33203125" style="3" customWidth="1"/>
    <col min="4868" max="4868" width="14.88671875" style="3" customWidth="1"/>
    <col min="4869" max="4871" width="0" style="3" hidden="1" customWidth="1"/>
    <col min="4872" max="5120" width="9.109375" style="3"/>
    <col min="5121" max="5121" width="5.6640625" style="3" bestFit="1" customWidth="1"/>
    <col min="5122" max="5122" width="114.6640625" style="3" customWidth="1"/>
    <col min="5123" max="5123" width="14.33203125" style="3" customWidth="1"/>
    <col min="5124" max="5124" width="14.88671875" style="3" customWidth="1"/>
    <col min="5125" max="5127" width="0" style="3" hidden="1" customWidth="1"/>
    <col min="5128" max="5376" width="9.109375" style="3"/>
    <col min="5377" max="5377" width="5.6640625" style="3" bestFit="1" customWidth="1"/>
    <col min="5378" max="5378" width="114.6640625" style="3" customWidth="1"/>
    <col min="5379" max="5379" width="14.33203125" style="3" customWidth="1"/>
    <col min="5380" max="5380" width="14.88671875" style="3" customWidth="1"/>
    <col min="5381" max="5383" width="0" style="3" hidden="1" customWidth="1"/>
    <col min="5384" max="5632" width="9.109375" style="3"/>
    <col min="5633" max="5633" width="5.6640625" style="3" bestFit="1" customWidth="1"/>
    <col min="5634" max="5634" width="114.6640625" style="3" customWidth="1"/>
    <col min="5635" max="5635" width="14.33203125" style="3" customWidth="1"/>
    <col min="5636" max="5636" width="14.88671875" style="3" customWidth="1"/>
    <col min="5637" max="5639" width="0" style="3" hidden="1" customWidth="1"/>
    <col min="5640" max="5888" width="9.109375" style="3"/>
    <col min="5889" max="5889" width="5.6640625" style="3" bestFit="1" customWidth="1"/>
    <col min="5890" max="5890" width="114.6640625" style="3" customWidth="1"/>
    <col min="5891" max="5891" width="14.33203125" style="3" customWidth="1"/>
    <col min="5892" max="5892" width="14.88671875" style="3" customWidth="1"/>
    <col min="5893" max="5895" width="0" style="3" hidden="1" customWidth="1"/>
    <col min="5896" max="6144" width="9.109375" style="3"/>
    <col min="6145" max="6145" width="5.6640625" style="3" bestFit="1" customWidth="1"/>
    <col min="6146" max="6146" width="114.6640625" style="3" customWidth="1"/>
    <col min="6147" max="6147" width="14.33203125" style="3" customWidth="1"/>
    <col min="6148" max="6148" width="14.88671875" style="3" customWidth="1"/>
    <col min="6149" max="6151" width="0" style="3" hidden="1" customWidth="1"/>
    <col min="6152" max="6400" width="9.109375" style="3"/>
    <col min="6401" max="6401" width="5.6640625" style="3" bestFit="1" customWidth="1"/>
    <col min="6402" max="6402" width="114.6640625" style="3" customWidth="1"/>
    <col min="6403" max="6403" width="14.33203125" style="3" customWidth="1"/>
    <col min="6404" max="6404" width="14.88671875" style="3" customWidth="1"/>
    <col min="6405" max="6407" width="0" style="3" hidden="1" customWidth="1"/>
    <col min="6408" max="6656" width="9.109375" style="3"/>
    <col min="6657" max="6657" width="5.6640625" style="3" bestFit="1" customWidth="1"/>
    <col min="6658" max="6658" width="114.6640625" style="3" customWidth="1"/>
    <col min="6659" max="6659" width="14.33203125" style="3" customWidth="1"/>
    <col min="6660" max="6660" width="14.88671875" style="3" customWidth="1"/>
    <col min="6661" max="6663" width="0" style="3" hidden="1" customWidth="1"/>
    <col min="6664" max="6912" width="9.109375" style="3"/>
    <col min="6913" max="6913" width="5.6640625" style="3" bestFit="1" customWidth="1"/>
    <col min="6914" max="6914" width="114.6640625" style="3" customWidth="1"/>
    <col min="6915" max="6915" width="14.33203125" style="3" customWidth="1"/>
    <col min="6916" max="6916" width="14.88671875" style="3" customWidth="1"/>
    <col min="6917" max="6919" width="0" style="3" hidden="1" customWidth="1"/>
    <col min="6920" max="7168" width="9.109375" style="3"/>
    <col min="7169" max="7169" width="5.6640625" style="3" bestFit="1" customWidth="1"/>
    <col min="7170" max="7170" width="114.6640625" style="3" customWidth="1"/>
    <col min="7171" max="7171" width="14.33203125" style="3" customWidth="1"/>
    <col min="7172" max="7172" width="14.88671875" style="3" customWidth="1"/>
    <col min="7173" max="7175" width="0" style="3" hidden="1" customWidth="1"/>
    <col min="7176" max="7424" width="9.109375" style="3"/>
    <col min="7425" max="7425" width="5.6640625" style="3" bestFit="1" customWidth="1"/>
    <col min="7426" max="7426" width="114.6640625" style="3" customWidth="1"/>
    <col min="7427" max="7427" width="14.33203125" style="3" customWidth="1"/>
    <col min="7428" max="7428" width="14.88671875" style="3" customWidth="1"/>
    <col min="7429" max="7431" width="0" style="3" hidden="1" customWidth="1"/>
    <col min="7432" max="7680" width="9.109375" style="3"/>
    <col min="7681" max="7681" width="5.6640625" style="3" bestFit="1" customWidth="1"/>
    <col min="7682" max="7682" width="114.6640625" style="3" customWidth="1"/>
    <col min="7683" max="7683" width="14.33203125" style="3" customWidth="1"/>
    <col min="7684" max="7684" width="14.88671875" style="3" customWidth="1"/>
    <col min="7685" max="7687" width="0" style="3" hidden="1" customWidth="1"/>
    <col min="7688" max="7936" width="9.109375" style="3"/>
    <col min="7937" max="7937" width="5.6640625" style="3" bestFit="1" customWidth="1"/>
    <col min="7938" max="7938" width="114.6640625" style="3" customWidth="1"/>
    <col min="7939" max="7939" width="14.33203125" style="3" customWidth="1"/>
    <col min="7940" max="7940" width="14.88671875" style="3" customWidth="1"/>
    <col min="7941" max="7943" width="0" style="3" hidden="1" customWidth="1"/>
    <col min="7944" max="8192" width="9.109375" style="3"/>
    <col min="8193" max="8193" width="5.6640625" style="3" bestFit="1" customWidth="1"/>
    <col min="8194" max="8194" width="114.6640625" style="3" customWidth="1"/>
    <col min="8195" max="8195" width="14.33203125" style="3" customWidth="1"/>
    <col min="8196" max="8196" width="14.88671875" style="3" customWidth="1"/>
    <col min="8197" max="8199" width="0" style="3" hidden="1" customWidth="1"/>
    <col min="8200" max="8448" width="9.109375" style="3"/>
    <col min="8449" max="8449" width="5.6640625" style="3" bestFit="1" customWidth="1"/>
    <col min="8450" max="8450" width="114.6640625" style="3" customWidth="1"/>
    <col min="8451" max="8451" width="14.33203125" style="3" customWidth="1"/>
    <col min="8452" max="8452" width="14.88671875" style="3" customWidth="1"/>
    <col min="8453" max="8455" width="0" style="3" hidden="1" customWidth="1"/>
    <col min="8456" max="8704" width="9.109375" style="3"/>
    <col min="8705" max="8705" width="5.6640625" style="3" bestFit="1" customWidth="1"/>
    <col min="8706" max="8706" width="114.6640625" style="3" customWidth="1"/>
    <col min="8707" max="8707" width="14.33203125" style="3" customWidth="1"/>
    <col min="8708" max="8708" width="14.88671875" style="3" customWidth="1"/>
    <col min="8709" max="8711" width="0" style="3" hidden="1" customWidth="1"/>
    <col min="8712" max="8960" width="9.109375" style="3"/>
    <col min="8961" max="8961" width="5.6640625" style="3" bestFit="1" customWidth="1"/>
    <col min="8962" max="8962" width="114.6640625" style="3" customWidth="1"/>
    <col min="8963" max="8963" width="14.33203125" style="3" customWidth="1"/>
    <col min="8964" max="8964" width="14.88671875" style="3" customWidth="1"/>
    <col min="8965" max="8967" width="0" style="3" hidden="1" customWidth="1"/>
    <col min="8968" max="9216" width="9.109375" style="3"/>
    <col min="9217" max="9217" width="5.6640625" style="3" bestFit="1" customWidth="1"/>
    <col min="9218" max="9218" width="114.6640625" style="3" customWidth="1"/>
    <col min="9219" max="9219" width="14.33203125" style="3" customWidth="1"/>
    <col min="9220" max="9220" width="14.88671875" style="3" customWidth="1"/>
    <col min="9221" max="9223" width="0" style="3" hidden="1" customWidth="1"/>
    <col min="9224" max="9472" width="9.109375" style="3"/>
    <col min="9473" max="9473" width="5.6640625" style="3" bestFit="1" customWidth="1"/>
    <col min="9474" max="9474" width="114.6640625" style="3" customWidth="1"/>
    <col min="9475" max="9475" width="14.33203125" style="3" customWidth="1"/>
    <col min="9476" max="9476" width="14.88671875" style="3" customWidth="1"/>
    <col min="9477" max="9479" width="0" style="3" hidden="1" customWidth="1"/>
    <col min="9480" max="9728" width="9.109375" style="3"/>
    <col min="9729" max="9729" width="5.6640625" style="3" bestFit="1" customWidth="1"/>
    <col min="9730" max="9730" width="114.6640625" style="3" customWidth="1"/>
    <col min="9731" max="9731" width="14.33203125" style="3" customWidth="1"/>
    <col min="9732" max="9732" width="14.88671875" style="3" customWidth="1"/>
    <col min="9733" max="9735" width="0" style="3" hidden="1" customWidth="1"/>
    <col min="9736" max="9984" width="9.109375" style="3"/>
    <col min="9985" max="9985" width="5.6640625" style="3" bestFit="1" customWidth="1"/>
    <col min="9986" max="9986" width="114.6640625" style="3" customWidth="1"/>
    <col min="9987" max="9987" width="14.33203125" style="3" customWidth="1"/>
    <col min="9988" max="9988" width="14.88671875" style="3" customWidth="1"/>
    <col min="9989" max="9991" width="0" style="3" hidden="1" customWidth="1"/>
    <col min="9992" max="10240" width="9.109375" style="3"/>
    <col min="10241" max="10241" width="5.6640625" style="3" bestFit="1" customWidth="1"/>
    <col min="10242" max="10242" width="114.6640625" style="3" customWidth="1"/>
    <col min="10243" max="10243" width="14.33203125" style="3" customWidth="1"/>
    <col min="10244" max="10244" width="14.88671875" style="3" customWidth="1"/>
    <col min="10245" max="10247" width="0" style="3" hidden="1" customWidth="1"/>
    <col min="10248" max="10496" width="9.109375" style="3"/>
    <col min="10497" max="10497" width="5.6640625" style="3" bestFit="1" customWidth="1"/>
    <col min="10498" max="10498" width="114.6640625" style="3" customWidth="1"/>
    <col min="10499" max="10499" width="14.33203125" style="3" customWidth="1"/>
    <col min="10500" max="10500" width="14.88671875" style="3" customWidth="1"/>
    <col min="10501" max="10503" width="0" style="3" hidden="1" customWidth="1"/>
    <col min="10504" max="10752" width="9.109375" style="3"/>
    <col min="10753" max="10753" width="5.6640625" style="3" bestFit="1" customWidth="1"/>
    <col min="10754" max="10754" width="114.6640625" style="3" customWidth="1"/>
    <col min="10755" max="10755" width="14.33203125" style="3" customWidth="1"/>
    <col min="10756" max="10756" width="14.88671875" style="3" customWidth="1"/>
    <col min="10757" max="10759" width="0" style="3" hidden="1" customWidth="1"/>
    <col min="10760" max="11008" width="9.109375" style="3"/>
    <col min="11009" max="11009" width="5.6640625" style="3" bestFit="1" customWidth="1"/>
    <col min="11010" max="11010" width="114.6640625" style="3" customWidth="1"/>
    <col min="11011" max="11011" width="14.33203125" style="3" customWidth="1"/>
    <col min="11012" max="11012" width="14.88671875" style="3" customWidth="1"/>
    <col min="11013" max="11015" width="0" style="3" hidden="1" customWidth="1"/>
    <col min="11016" max="11264" width="9.109375" style="3"/>
    <col min="11265" max="11265" width="5.6640625" style="3" bestFit="1" customWidth="1"/>
    <col min="11266" max="11266" width="114.6640625" style="3" customWidth="1"/>
    <col min="11267" max="11267" width="14.33203125" style="3" customWidth="1"/>
    <col min="11268" max="11268" width="14.88671875" style="3" customWidth="1"/>
    <col min="11269" max="11271" width="0" style="3" hidden="1" customWidth="1"/>
    <col min="11272" max="11520" width="9.109375" style="3"/>
    <col min="11521" max="11521" width="5.6640625" style="3" bestFit="1" customWidth="1"/>
    <col min="11522" max="11522" width="114.6640625" style="3" customWidth="1"/>
    <col min="11523" max="11523" width="14.33203125" style="3" customWidth="1"/>
    <col min="11524" max="11524" width="14.88671875" style="3" customWidth="1"/>
    <col min="11525" max="11527" width="0" style="3" hidden="1" customWidth="1"/>
    <col min="11528" max="11776" width="9.109375" style="3"/>
    <col min="11777" max="11777" width="5.6640625" style="3" bestFit="1" customWidth="1"/>
    <col min="11778" max="11778" width="114.6640625" style="3" customWidth="1"/>
    <col min="11779" max="11779" width="14.33203125" style="3" customWidth="1"/>
    <col min="11780" max="11780" width="14.88671875" style="3" customWidth="1"/>
    <col min="11781" max="11783" width="0" style="3" hidden="1" customWidth="1"/>
    <col min="11784" max="12032" width="9.109375" style="3"/>
    <col min="12033" max="12033" width="5.6640625" style="3" bestFit="1" customWidth="1"/>
    <col min="12034" max="12034" width="114.6640625" style="3" customWidth="1"/>
    <col min="12035" max="12035" width="14.33203125" style="3" customWidth="1"/>
    <col min="12036" max="12036" width="14.88671875" style="3" customWidth="1"/>
    <col min="12037" max="12039" width="0" style="3" hidden="1" customWidth="1"/>
    <col min="12040" max="12288" width="9.109375" style="3"/>
    <col min="12289" max="12289" width="5.6640625" style="3" bestFit="1" customWidth="1"/>
    <col min="12290" max="12290" width="114.6640625" style="3" customWidth="1"/>
    <col min="12291" max="12291" width="14.33203125" style="3" customWidth="1"/>
    <col min="12292" max="12292" width="14.88671875" style="3" customWidth="1"/>
    <col min="12293" max="12295" width="0" style="3" hidden="1" customWidth="1"/>
    <col min="12296" max="12544" width="9.109375" style="3"/>
    <col min="12545" max="12545" width="5.6640625" style="3" bestFit="1" customWidth="1"/>
    <col min="12546" max="12546" width="114.6640625" style="3" customWidth="1"/>
    <col min="12547" max="12547" width="14.33203125" style="3" customWidth="1"/>
    <col min="12548" max="12548" width="14.88671875" style="3" customWidth="1"/>
    <col min="12549" max="12551" width="0" style="3" hidden="1" customWidth="1"/>
    <col min="12552" max="12800" width="9.109375" style="3"/>
    <col min="12801" max="12801" width="5.6640625" style="3" bestFit="1" customWidth="1"/>
    <col min="12802" max="12802" width="114.6640625" style="3" customWidth="1"/>
    <col min="12803" max="12803" width="14.33203125" style="3" customWidth="1"/>
    <col min="12804" max="12804" width="14.88671875" style="3" customWidth="1"/>
    <col min="12805" max="12807" width="0" style="3" hidden="1" customWidth="1"/>
    <col min="12808" max="13056" width="9.109375" style="3"/>
    <col min="13057" max="13057" width="5.6640625" style="3" bestFit="1" customWidth="1"/>
    <col min="13058" max="13058" width="114.6640625" style="3" customWidth="1"/>
    <col min="13059" max="13059" width="14.33203125" style="3" customWidth="1"/>
    <col min="13060" max="13060" width="14.88671875" style="3" customWidth="1"/>
    <col min="13061" max="13063" width="0" style="3" hidden="1" customWidth="1"/>
    <col min="13064" max="13312" width="9.109375" style="3"/>
    <col min="13313" max="13313" width="5.6640625" style="3" bestFit="1" customWidth="1"/>
    <col min="13314" max="13314" width="114.6640625" style="3" customWidth="1"/>
    <col min="13315" max="13315" width="14.33203125" style="3" customWidth="1"/>
    <col min="13316" max="13316" width="14.88671875" style="3" customWidth="1"/>
    <col min="13317" max="13319" width="0" style="3" hidden="1" customWidth="1"/>
    <col min="13320" max="13568" width="9.109375" style="3"/>
    <col min="13569" max="13569" width="5.6640625" style="3" bestFit="1" customWidth="1"/>
    <col min="13570" max="13570" width="114.6640625" style="3" customWidth="1"/>
    <col min="13571" max="13571" width="14.33203125" style="3" customWidth="1"/>
    <col min="13572" max="13572" width="14.88671875" style="3" customWidth="1"/>
    <col min="13573" max="13575" width="0" style="3" hidden="1" customWidth="1"/>
    <col min="13576" max="13824" width="9.109375" style="3"/>
    <col min="13825" max="13825" width="5.6640625" style="3" bestFit="1" customWidth="1"/>
    <col min="13826" max="13826" width="114.6640625" style="3" customWidth="1"/>
    <col min="13827" max="13827" width="14.33203125" style="3" customWidth="1"/>
    <col min="13828" max="13828" width="14.88671875" style="3" customWidth="1"/>
    <col min="13829" max="13831" width="0" style="3" hidden="1" customWidth="1"/>
    <col min="13832" max="14080" width="9.109375" style="3"/>
    <col min="14081" max="14081" width="5.6640625" style="3" bestFit="1" customWidth="1"/>
    <col min="14082" max="14082" width="114.6640625" style="3" customWidth="1"/>
    <col min="14083" max="14083" width="14.33203125" style="3" customWidth="1"/>
    <col min="14084" max="14084" width="14.88671875" style="3" customWidth="1"/>
    <col min="14085" max="14087" width="0" style="3" hidden="1" customWidth="1"/>
    <col min="14088" max="14336" width="9.109375" style="3"/>
    <col min="14337" max="14337" width="5.6640625" style="3" bestFit="1" customWidth="1"/>
    <col min="14338" max="14338" width="114.6640625" style="3" customWidth="1"/>
    <col min="14339" max="14339" width="14.33203125" style="3" customWidth="1"/>
    <col min="14340" max="14340" width="14.88671875" style="3" customWidth="1"/>
    <col min="14341" max="14343" width="0" style="3" hidden="1" customWidth="1"/>
    <col min="14344" max="14592" width="9.109375" style="3"/>
    <col min="14593" max="14593" width="5.6640625" style="3" bestFit="1" customWidth="1"/>
    <col min="14594" max="14594" width="114.6640625" style="3" customWidth="1"/>
    <col min="14595" max="14595" width="14.33203125" style="3" customWidth="1"/>
    <col min="14596" max="14596" width="14.88671875" style="3" customWidth="1"/>
    <col min="14597" max="14599" width="0" style="3" hidden="1" customWidth="1"/>
    <col min="14600" max="14848" width="9.109375" style="3"/>
    <col min="14849" max="14849" width="5.6640625" style="3" bestFit="1" customWidth="1"/>
    <col min="14850" max="14850" width="114.6640625" style="3" customWidth="1"/>
    <col min="14851" max="14851" width="14.33203125" style="3" customWidth="1"/>
    <col min="14852" max="14852" width="14.88671875" style="3" customWidth="1"/>
    <col min="14853" max="14855" width="0" style="3" hidden="1" customWidth="1"/>
    <col min="14856" max="15104" width="9.109375" style="3"/>
    <col min="15105" max="15105" width="5.6640625" style="3" bestFit="1" customWidth="1"/>
    <col min="15106" max="15106" width="114.6640625" style="3" customWidth="1"/>
    <col min="15107" max="15107" width="14.33203125" style="3" customWidth="1"/>
    <col min="15108" max="15108" width="14.88671875" style="3" customWidth="1"/>
    <col min="15109" max="15111" width="0" style="3" hidden="1" customWidth="1"/>
    <col min="15112" max="15360" width="9.109375" style="3"/>
    <col min="15361" max="15361" width="5.6640625" style="3" bestFit="1" customWidth="1"/>
    <col min="15362" max="15362" width="114.6640625" style="3" customWidth="1"/>
    <col min="15363" max="15363" width="14.33203125" style="3" customWidth="1"/>
    <col min="15364" max="15364" width="14.88671875" style="3" customWidth="1"/>
    <col min="15365" max="15367" width="0" style="3" hidden="1" customWidth="1"/>
    <col min="15368" max="15616" width="9.109375" style="3"/>
    <col min="15617" max="15617" width="5.6640625" style="3" bestFit="1" customWidth="1"/>
    <col min="15618" max="15618" width="114.6640625" style="3" customWidth="1"/>
    <col min="15619" max="15619" width="14.33203125" style="3" customWidth="1"/>
    <col min="15620" max="15620" width="14.88671875" style="3" customWidth="1"/>
    <col min="15621" max="15623" width="0" style="3" hidden="1" customWidth="1"/>
    <col min="15624" max="15872" width="9.109375" style="3"/>
    <col min="15873" max="15873" width="5.6640625" style="3" bestFit="1" customWidth="1"/>
    <col min="15874" max="15874" width="114.6640625" style="3" customWidth="1"/>
    <col min="15875" max="15875" width="14.33203125" style="3" customWidth="1"/>
    <col min="15876" max="15876" width="14.88671875" style="3" customWidth="1"/>
    <col min="15877" max="15879" width="0" style="3" hidden="1" customWidth="1"/>
    <col min="15880" max="16128" width="9.109375" style="3"/>
    <col min="16129" max="16129" width="5.6640625" style="3" bestFit="1" customWidth="1"/>
    <col min="16130" max="16130" width="114.6640625" style="3" customWidth="1"/>
    <col min="16131" max="16131" width="14.33203125" style="3" customWidth="1"/>
    <col min="16132" max="16132" width="14.88671875" style="3" customWidth="1"/>
    <col min="16133" max="16135" width="0" style="3" hidden="1" customWidth="1"/>
    <col min="16136" max="16384" width="9.109375" style="3"/>
  </cols>
  <sheetData>
    <row r="1" spans="1:7" ht="20.399999999999999" x14ac:dyDescent="0.25">
      <c r="A1" s="1" t="s">
        <v>0</v>
      </c>
      <c r="B1" s="1"/>
      <c r="C1" s="1"/>
    </row>
    <row r="2" spans="1:7" ht="20.399999999999999" x14ac:dyDescent="0.25">
      <c r="A2" s="1" t="s">
        <v>1</v>
      </c>
      <c r="B2" s="1"/>
      <c r="C2" s="1"/>
    </row>
    <row r="3" spans="1:7" ht="20.399999999999999" x14ac:dyDescent="0.25">
      <c r="A3" s="4" t="s">
        <v>2</v>
      </c>
      <c r="B3" s="4"/>
      <c r="C3" s="4"/>
    </row>
    <row r="4" spans="1:7" ht="17.399999999999999" x14ac:dyDescent="0.25">
      <c r="A4" s="5"/>
      <c r="B4" s="5"/>
      <c r="C4" s="6"/>
    </row>
    <row r="5" spans="1:7" s="13" customFormat="1" ht="39.6" customHeight="1" x14ac:dyDescent="0.25">
      <c r="A5" s="7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2"/>
      <c r="G5" s="13" t="s">
        <v>8</v>
      </c>
    </row>
    <row r="6" spans="1:7" s="20" customFormat="1" ht="21.6" customHeight="1" x14ac:dyDescent="0.25">
      <c r="A6" s="14" t="s">
        <v>9</v>
      </c>
      <c r="B6" s="15"/>
      <c r="C6" s="16"/>
      <c r="D6" s="17"/>
      <c r="E6" s="18"/>
      <c r="F6" s="19"/>
    </row>
    <row r="7" spans="1:7" s="26" customFormat="1" ht="15.6" x14ac:dyDescent="0.25">
      <c r="A7" s="21"/>
      <c r="B7" s="65" t="s">
        <v>10</v>
      </c>
      <c r="C7" s="24"/>
      <c r="D7" s="66"/>
      <c r="E7" s="24"/>
      <c r="F7" s="23"/>
      <c r="G7" s="25"/>
    </row>
    <row r="8" spans="1:7" s="26" customFormat="1" ht="13.8" x14ac:dyDescent="0.25">
      <c r="A8" s="21">
        <v>1</v>
      </c>
      <c r="B8" s="67" t="s">
        <v>11</v>
      </c>
      <c r="C8" s="24">
        <v>1000</v>
      </c>
      <c r="D8" s="66">
        <v>43474</v>
      </c>
      <c r="E8" s="24">
        <v>1000</v>
      </c>
      <c r="F8" s="23">
        <v>42254</v>
      </c>
      <c r="G8" s="25">
        <f>+C8/E8-1</f>
        <v>0</v>
      </c>
    </row>
    <row r="9" spans="1:7" s="26" customFormat="1" ht="15.6" x14ac:dyDescent="0.25">
      <c r="A9" s="21"/>
      <c r="B9" s="65" t="s">
        <v>12</v>
      </c>
      <c r="C9" s="24"/>
      <c r="D9" s="68"/>
      <c r="E9" s="29"/>
      <c r="F9" s="28"/>
      <c r="G9" s="25"/>
    </row>
    <row r="10" spans="1:7" s="26" customFormat="1" ht="41.4" x14ac:dyDescent="0.25">
      <c r="A10" s="21">
        <v>2</v>
      </c>
      <c r="B10" s="67" t="s">
        <v>13</v>
      </c>
      <c r="C10" s="24">
        <v>285</v>
      </c>
      <c r="D10" s="68">
        <v>43497</v>
      </c>
      <c r="E10" s="29">
        <v>273</v>
      </c>
      <c r="F10" s="28">
        <v>42257</v>
      </c>
      <c r="G10" s="25">
        <f>+C10/E10-1</f>
        <v>4.3956043956044022E-2</v>
      </c>
    </row>
    <row r="11" spans="1:7" s="26" customFormat="1" ht="41.4" x14ac:dyDescent="0.25">
      <c r="A11" s="21">
        <v>3</v>
      </c>
      <c r="B11" s="67" t="s">
        <v>14</v>
      </c>
      <c r="C11" s="24">
        <v>500</v>
      </c>
      <c r="D11" s="68">
        <v>43497</v>
      </c>
      <c r="E11" s="24">
        <v>461</v>
      </c>
      <c r="F11" s="23">
        <v>42257</v>
      </c>
      <c r="G11" s="25">
        <f>+C11/E11-1</f>
        <v>8.4598698481561874E-2</v>
      </c>
    </row>
    <row r="12" spans="1:7" s="26" customFormat="1" ht="13.8" x14ac:dyDescent="0.25">
      <c r="A12" s="21">
        <v>4</v>
      </c>
      <c r="B12" s="67" t="s">
        <v>15</v>
      </c>
      <c r="C12" s="24">
        <v>1800</v>
      </c>
      <c r="D12" s="66">
        <v>43497</v>
      </c>
      <c r="E12" s="24">
        <v>1788</v>
      </c>
      <c r="F12" s="23">
        <v>42257</v>
      </c>
      <c r="G12" s="25">
        <f>+C12/E12-1</f>
        <v>6.7114093959732557E-3</v>
      </c>
    </row>
    <row r="13" spans="1:7" s="26" customFormat="1" ht="13.8" x14ac:dyDescent="0.25">
      <c r="A13" s="21">
        <v>5</v>
      </c>
      <c r="B13" s="67" t="s">
        <v>16</v>
      </c>
      <c r="C13" s="24">
        <v>1080</v>
      </c>
      <c r="D13" s="66">
        <v>43497</v>
      </c>
      <c r="E13" s="24">
        <v>1000</v>
      </c>
      <c r="F13" s="23">
        <v>42395</v>
      </c>
      <c r="G13" s="25">
        <f>+C13/E13-1</f>
        <v>8.0000000000000071E-2</v>
      </c>
    </row>
    <row r="14" spans="1:7" s="26" customFormat="1" ht="15.6" x14ac:dyDescent="0.25">
      <c r="A14" s="21"/>
      <c r="B14" s="65" t="s">
        <v>17</v>
      </c>
      <c r="C14" s="24"/>
      <c r="D14" s="66"/>
      <c r="E14" s="24"/>
      <c r="F14" s="23"/>
      <c r="G14" s="25"/>
    </row>
    <row r="15" spans="1:7" s="26" customFormat="1" ht="13.8" x14ac:dyDescent="0.25">
      <c r="A15" s="21">
        <f>IF(ISBLANK(B15),"",COUNTA($B$10:B15))</f>
        <v>6</v>
      </c>
      <c r="B15" s="67" t="s">
        <v>18</v>
      </c>
      <c r="C15" s="24">
        <v>350</v>
      </c>
      <c r="D15" s="66">
        <v>43875</v>
      </c>
      <c r="E15" s="24">
        <v>270</v>
      </c>
      <c r="F15" s="23">
        <v>43320</v>
      </c>
      <c r="G15" s="25">
        <f t="shared" ref="G15:G34" si="0">+C15/E15-1</f>
        <v>0.29629629629629628</v>
      </c>
    </row>
    <row r="16" spans="1:7" s="26" customFormat="1" ht="13.8" x14ac:dyDescent="0.25">
      <c r="A16" s="21">
        <f>IF(ISBLANK(B16),"",COUNTA($B$10:B16))</f>
        <v>7</v>
      </c>
      <c r="B16" s="67" t="s">
        <v>19</v>
      </c>
      <c r="C16" s="24">
        <v>242</v>
      </c>
      <c r="D16" s="66">
        <v>43875</v>
      </c>
      <c r="E16" s="24">
        <v>186</v>
      </c>
      <c r="F16" s="23">
        <v>43320</v>
      </c>
      <c r="G16" s="25">
        <f t="shared" si="0"/>
        <v>0.30107526881720426</v>
      </c>
    </row>
    <row r="17" spans="1:7" s="26" customFormat="1" ht="13.8" x14ac:dyDescent="0.25">
      <c r="A17" s="21">
        <f>IF(ISBLANK(B17),"",COUNTA($B$10:B17))</f>
        <v>8</v>
      </c>
      <c r="B17" s="67" t="s">
        <v>20</v>
      </c>
      <c r="C17" s="24">
        <v>350</v>
      </c>
      <c r="D17" s="66">
        <v>43875</v>
      </c>
      <c r="E17" s="24">
        <v>270</v>
      </c>
      <c r="F17" s="23">
        <v>43320</v>
      </c>
      <c r="G17" s="25">
        <f t="shared" si="0"/>
        <v>0.29629629629629628</v>
      </c>
    </row>
    <row r="18" spans="1:7" s="26" customFormat="1" ht="13.8" x14ac:dyDescent="0.25">
      <c r="A18" s="21">
        <f>IF(ISBLANK(B18),"",COUNTA($B$10:B18))</f>
        <v>9</v>
      </c>
      <c r="B18" s="67" t="s">
        <v>21</v>
      </c>
      <c r="C18" s="24">
        <v>700</v>
      </c>
      <c r="D18" s="66">
        <v>43875</v>
      </c>
      <c r="E18" s="24">
        <v>540</v>
      </c>
      <c r="F18" s="23">
        <v>43320</v>
      </c>
      <c r="G18" s="25">
        <f t="shared" si="0"/>
        <v>0.29629629629629628</v>
      </c>
    </row>
    <row r="19" spans="1:7" s="26" customFormat="1" ht="33" customHeight="1" x14ac:dyDescent="0.25">
      <c r="A19" s="21">
        <f>IF(ISBLANK(B19),"",COUNTA($B$10:B19))</f>
        <v>10</v>
      </c>
      <c r="B19" s="67" t="s">
        <v>22</v>
      </c>
      <c r="C19" s="24">
        <v>6350</v>
      </c>
      <c r="D19" s="66">
        <v>43497</v>
      </c>
      <c r="E19" s="24">
        <v>5987.8</v>
      </c>
      <c r="F19" s="23">
        <v>42257</v>
      </c>
      <c r="G19" s="25">
        <f t="shared" si="0"/>
        <v>6.0489662313370385E-2</v>
      </c>
    </row>
    <row r="20" spans="1:7" s="26" customFormat="1" ht="13.8" x14ac:dyDescent="0.25">
      <c r="A20" s="21">
        <f>IF(ISBLANK(B20),"",COUNTA($B$10:B20))</f>
        <v>11</v>
      </c>
      <c r="B20" s="69" t="s">
        <v>23</v>
      </c>
      <c r="C20" s="30">
        <v>1380</v>
      </c>
      <c r="D20" s="66">
        <v>43497</v>
      </c>
      <c r="E20" s="30">
        <v>2150</v>
      </c>
      <c r="F20" s="23">
        <v>42257</v>
      </c>
      <c r="G20" s="25">
        <f t="shared" si="0"/>
        <v>-0.35813953488372097</v>
      </c>
    </row>
    <row r="21" spans="1:7" s="26" customFormat="1" ht="13.8" x14ac:dyDescent="0.25">
      <c r="A21" s="21">
        <f>IF(ISBLANK(B21),"",COUNTA($B$10:B21))</f>
        <v>12</v>
      </c>
      <c r="B21" s="67" t="s">
        <v>24</v>
      </c>
      <c r="C21" s="24">
        <v>2220</v>
      </c>
      <c r="D21" s="66">
        <v>43497</v>
      </c>
      <c r="E21" s="24">
        <v>1998</v>
      </c>
      <c r="F21" s="23">
        <v>43026</v>
      </c>
      <c r="G21" s="25">
        <f t="shared" si="0"/>
        <v>0.11111111111111116</v>
      </c>
    </row>
    <row r="22" spans="1:7" s="26" customFormat="1" ht="27.6" x14ac:dyDescent="0.25">
      <c r="A22" s="21">
        <f>IF(ISBLANK(B22),"",COUNTA($B$10:B22))</f>
        <v>13</v>
      </c>
      <c r="B22" s="67" t="s">
        <v>25</v>
      </c>
      <c r="C22" s="24">
        <v>3480</v>
      </c>
      <c r="D22" s="66">
        <v>43497</v>
      </c>
      <c r="E22" s="24">
        <v>3116.8</v>
      </c>
      <c r="F22" s="23">
        <v>43026</v>
      </c>
      <c r="G22" s="25">
        <f t="shared" si="0"/>
        <v>0.11652977412730992</v>
      </c>
    </row>
    <row r="23" spans="1:7" s="26" customFormat="1" ht="13.8" x14ac:dyDescent="0.25">
      <c r="A23" s="21">
        <f>IF(ISBLANK(B23),"",COUNTA($B$10:B23))</f>
        <v>14</v>
      </c>
      <c r="B23" s="67" t="s">
        <v>26</v>
      </c>
      <c r="C23" s="24">
        <v>10820</v>
      </c>
      <c r="D23" s="66">
        <v>43497</v>
      </c>
      <c r="E23" s="24">
        <v>7498</v>
      </c>
      <c r="F23" s="23">
        <v>42257</v>
      </c>
      <c r="G23" s="25">
        <f t="shared" si="0"/>
        <v>0.44305148039477205</v>
      </c>
    </row>
    <row r="24" spans="1:7" s="26" customFormat="1" ht="13.8" x14ac:dyDescent="0.25">
      <c r="A24" s="21">
        <f>IF(ISBLANK(B24),"",COUNTA($B$10:B24))</f>
        <v>15</v>
      </c>
      <c r="B24" s="67" t="s">
        <v>27</v>
      </c>
      <c r="C24" s="24">
        <v>2010</v>
      </c>
      <c r="D24" s="66">
        <v>43497</v>
      </c>
      <c r="E24" s="24">
        <v>1930</v>
      </c>
      <c r="F24" s="23">
        <v>42257</v>
      </c>
      <c r="G24" s="25">
        <f t="shared" si="0"/>
        <v>4.1450777202072464E-2</v>
      </c>
    </row>
    <row r="25" spans="1:7" s="26" customFormat="1" ht="13.8" x14ac:dyDescent="0.25">
      <c r="A25" s="21">
        <f>IF(ISBLANK(B25),"",COUNTA($B$10:B25))</f>
        <v>16</v>
      </c>
      <c r="B25" s="69" t="s">
        <v>28</v>
      </c>
      <c r="C25" s="30">
        <v>1250</v>
      </c>
      <c r="D25" s="66">
        <v>43497</v>
      </c>
      <c r="E25" s="30">
        <v>1162.8</v>
      </c>
      <c r="F25" s="23">
        <v>42257</v>
      </c>
      <c r="G25" s="25">
        <f t="shared" si="0"/>
        <v>7.4991400068799452E-2</v>
      </c>
    </row>
    <row r="26" spans="1:7" s="26" customFormat="1" ht="13.8" x14ac:dyDescent="0.25">
      <c r="A26" s="21">
        <f>IF(ISBLANK(B26),"",COUNTA($B$10:B26))</f>
        <v>17</v>
      </c>
      <c r="B26" s="67" t="s">
        <v>29</v>
      </c>
      <c r="C26" s="24">
        <v>1870</v>
      </c>
      <c r="D26" s="66">
        <v>43497</v>
      </c>
      <c r="E26" s="24">
        <v>1743</v>
      </c>
      <c r="F26" s="23">
        <v>42257</v>
      </c>
      <c r="G26" s="25">
        <f t="shared" si="0"/>
        <v>7.2862880091795645E-2</v>
      </c>
    </row>
    <row r="27" spans="1:7" s="26" customFormat="1" ht="27.6" x14ac:dyDescent="0.25">
      <c r="A27" s="21">
        <f>IF(ISBLANK(B27),"",COUNTA($B$10:B27))</f>
        <v>18</v>
      </c>
      <c r="B27" s="67" t="s">
        <v>30</v>
      </c>
      <c r="C27" s="24">
        <v>1600</v>
      </c>
      <c r="D27" s="66">
        <v>43497</v>
      </c>
      <c r="E27" s="24">
        <v>1490</v>
      </c>
      <c r="F27" s="23">
        <v>42257</v>
      </c>
      <c r="G27" s="25">
        <f t="shared" si="0"/>
        <v>7.3825503355704702E-2</v>
      </c>
    </row>
    <row r="28" spans="1:7" s="26" customFormat="1" ht="13.8" x14ac:dyDescent="0.25">
      <c r="A28" s="21">
        <f>IF(ISBLANK(B28),"",COUNTA($B$10:B28))</f>
        <v>19</v>
      </c>
      <c r="B28" s="67" t="s">
        <v>31</v>
      </c>
      <c r="C28" s="24">
        <v>3950</v>
      </c>
      <c r="D28" s="66">
        <v>43497</v>
      </c>
      <c r="E28" s="24">
        <v>4870</v>
      </c>
      <c r="F28" s="23">
        <v>42988</v>
      </c>
      <c r="G28" s="25">
        <f t="shared" si="0"/>
        <v>-0.18891170431211501</v>
      </c>
    </row>
    <row r="29" spans="1:7" s="26" customFormat="1" ht="41.4" hidden="1" x14ac:dyDescent="0.25">
      <c r="A29" s="21">
        <f>IF(ISBLANK(B29),"",COUNTA($B$10:B29))</f>
        <v>20</v>
      </c>
      <c r="B29" s="67" t="s">
        <v>32</v>
      </c>
      <c r="C29" s="24">
        <v>2300</v>
      </c>
      <c r="D29" s="66">
        <v>43497</v>
      </c>
      <c r="E29" s="24">
        <v>2247</v>
      </c>
      <c r="F29" s="23">
        <v>42257</v>
      </c>
      <c r="G29" s="25">
        <f t="shared" si="0"/>
        <v>2.3587004895416097E-2</v>
      </c>
    </row>
    <row r="30" spans="1:7" s="26" customFormat="1" ht="27.6" hidden="1" x14ac:dyDescent="0.25">
      <c r="A30" s="21">
        <f>IF(ISBLANK(B30),"",COUNTA($B$10:B30))</f>
        <v>21</v>
      </c>
      <c r="B30" s="67" t="s">
        <v>33</v>
      </c>
      <c r="C30" s="24">
        <v>1440</v>
      </c>
      <c r="D30" s="66">
        <v>43497</v>
      </c>
      <c r="E30" s="24">
        <v>1372</v>
      </c>
      <c r="F30" s="23">
        <v>42257</v>
      </c>
      <c r="G30" s="25">
        <f t="shared" si="0"/>
        <v>4.9562682215743337E-2</v>
      </c>
    </row>
    <row r="31" spans="1:7" s="26" customFormat="1" ht="27.6" hidden="1" x14ac:dyDescent="0.25">
      <c r="A31" s="21">
        <f>IF(ISBLANK(B31),"",COUNTA($B$10:B31))</f>
        <v>22</v>
      </c>
      <c r="B31" s="67" t="s">
        <v>34</v>
      </c>
      <c r="C31" s="24">
        <v>1950</v>
      </c>
      <c r="D31" s="66">
        <v>43497</v>
      </c>
      <c r="E31" s="24">
        <v>1910</v>
      </c>
      <c r="F31" s="23">
        <v>42257</v>
      </c>
      <c r="G31" s="25">
        <f t="shared" si="0"/>
        <v>2.0942408376963373E-2</v>
      </c>
    </row>
    <row r="32" spans="1:7" s="26" customFormat="1" ht="27.6" x14ac:dyDescent="0.25">
      <c r="A32" s="21">
        <v>20</v>
      </c>
      <c r="B32" s="67" t="s">
        <v>35</v>
      </c>
      <c r="C32" s="24">
        <v>3587</v>
      </c>
      <c r="D32" s="66">
        <v>43497</v>
      </c>
      <c r="E32" s="24">
        <v>2750</v>
      </c>
      <c r="F32" s="23">
        <v>42254</v>
      </c>
      <c r="G32" s="25">
        <f t="shared" si="0"/>
        <v>0.30436363636363639</v>
      </c>
    </row>
    <row r="33" spans="1:7" s="26" customFormat="1" ht="27.6" x14ac:dyDescent="0.25">
      <c r="A33" s="21">
        <v>21</v>
      </c>
      <c r="B33" s="67" t="s">
        <v>36</v>
      </c>
      <c r="C33" s="24">
        <v>2924</v>
      </c>
      <c r="D33" s="66">
        <v>43497</v>
      </c>
      <c r="E33" s="24">
        <v>2270</v>
      </c>
      <c r="F33" s="23">
        <v>42254</v>
      </c>
      <c r="G33" s="25">
        <f t="shared" si="0"/>
        <v>0.28810572687224667</v>
      </c>
    </row>
    <row r="34" spans="1:7" s="26" customFormat="1" ht="41.4" x14ac:dyDescent="0.25">
      <c r="A34" s="21">
        <v>22</v>
      </c>
      <c r="B34" s="67" t="s">
        <v>37</v>
      </c>
      <c r="C34" s="24">
        <v>1650</v>
      </c>
      <c r="D34" s="66">
        <v>43497</v>
      </c>
      <c r="E34" s="24">
        <v>1539</v>
      </c>
      <c r="F34" s="23">
        <v>42254</v>
      </c>
      <c r="G34" s="25">
        <f t="shared" si="0"/>
        <v>7.2124756335282703E-2</v>
      </c>
    </row>
    <row r="35" spans="1:7" s="26" customFormat="1" ht="55.2" x14ac:dyDescent="0.25">
      <c r="A35" s="21">
        <v>23</v>
      </c>
      <c r="B35" s="67" t="s">
        <v>38</v>
      </c>
      <c r="C35" s="24">
        <v>6140</v>
      </c>
      <c r="D35" s="66">
        <v>43497</v>
      </c>
      <c r="E35" s="24"/>
      <c r="F35" s="23"/>
      <c r="G35" s="25"/>
    </row>
    <row r="36" spans="1:7" s="26" customFormat="1" ht="55.2" x14ac:dyDescent="0.25">
      <c r="A36" s="21">
        <v>24</v>
      </c>
      <c r="B36" s="67" t="s">
        <v>39</v>
      </c>
      <c r="C36" s="24">
        <v>6980</v>
      </c>
      <c r="D36" s="66">
        <v>43497</v>
      </c>
      <c r="E36" s="24"/>
      <c r="F36" s="23"/>
      <c r="G36" s="25"/>
    </row>
    <row r="37" spans="1:7" s="26" customFormat="1" ht="13.8" x14ac:dyDescent="0.25">
      <c r="A37" s="21">
        <v>25</v>
      </c>
      <c r="B37" s="67" t="s">
        <v>40</v>
      </c>
      <c r="C37" s="24">
        <v>2890</v>
      </c>
      <c r="D37" s="66">
        <v>43763</v>
      </c>
      <c r="E37" s="24"/>
      <c r="F37" s="23"/>
      <c r="G37" s="25"/>
    </row>
    <row r="38" spans="1:7" s="26" customFormat="1" ht="15.6" x14ac:dyDescent="0.25">
      <c r="A38" s="21"/>
      <c r="B38" s="65" t="s">
        <v>41</v>
      </c>
      <c r="C38" s="24"/>
      <c r="D38" s="66"/>
      <c r="E38" s="24"/>
      <c r="F38" s="23"/>
      <c r="G38" s="25"/>
    </row>
    <row r="39" spans="1:7" s="26" customFormat="1" ht="31.2" customHeight="1" x14ac:dyDescent="0.25">
      <c r="A39" s="21">
        <v>26</v>
      </c>
      <c r="B39" s="67" t="s">
        <v>42</v>
      </c>
      <c r="C39" s="24">
        <v>200</v>
      </c>
      <c r="D39" s="66">
        <v>44368</v>
      </c>
      <c r="E39" s="24">
        <v>494</v>
      </c>
      <c r="F39" s="23">
        <v>42250</v>
      </c>
      <c r="G39" s="25">
        <f t="shared" ref="G39:G50" si="1">+C39/E39-1</f>
        <v>-0.59514170040485825</v>
      </c>
    </row>
    <row r="40" spans="1:7" s="26" customFormat="1" ht="27.6" x14ac:dyDescent="0.25">
      <c r="A40" s="21">
        <v>27</v>
      </c>
      <c r="B40" s="67" t="s">
        <v>43</v>
      </c>
      <c r="C40" s="24">
        <v>390</v>
      </c>
      <c r="D40" s="66">
        <v>44368</v>
      </c>
      <c r="E40" s="24">
        <v>730</v>
      </c>
      <c r="F40" s="23">
        <v>42250</v>
      </c>
      <c r="G40" s="25">
        <f t="shared" si="1"/>
        <v>-0.46575342465753422</v>
      </c>
    </row>
    <row r="41" spans="1:7" customFormat="1" ht="27.6" x14ac:dyDescent="0.25">
      <c r="A41" s="21">
        <v>28</v>
      </c>
      <c r="B41" s="67" t="s">
        <v>44</v>
      </c>
      <c r="C41" s="24">
        <v>790</v>
      </c>
      <c r="D41" s="66">
        <v>43497</v>
      </c>
      <c r="E41" s="24">
        <v>700</v>
      </c>
      <c r="F41" s="23">
        <v>42257</v>
      </c>
      <c r="G41" s="25">
        <f t="shared" si="1"/>
        <v>0.12857142857142856</v>
      </c>
    </row>
    <row r="42" spans="1:7" customFormat="1" ht="27.6" x14ac:dyDescent="0.25">
      <c r="A42" s="21">
        <v>29</v>
      </c>
      <c r="B42" s="67" t="s">
        <v>45</v>
      </c>
      <c r="C42" s="24">
        <v>500</v>
      </c>
      <c r="D42" s="66">
        <v>43497</v>
      </c>
      <c r="E42" s="24">
        <v>470</v>
      </c>
      <c r="F42" s="23">
        <v>42257</v>
      </c>
      <c r="G42" s="25">
        <f t="shared" si="1"/>
        <v>6.3829787234042534E-2</v>
      </c>
    </row>
    <row r="43" spans="1:7" customFormat="1" ht="27.6" x14ac:dyDescent="0.25">
      <c r="A43" s="21">
        <v>30</v>
      </c>
      <c r="B43" s="67" t="s">
        <v>46</v>
      </c>
      <c r="C43" s="24">
        <v>990</v>
      </c>
      <c r="D43" s="66">
        <v>43497</v>
      </c>
      <c r="E43" s="24">
        <v>880</v>
      </c>
      <c r="F43" s="23">
        <v>42257</v>
      </c>
      <c r="G43" s="25">
        <f t="shared" si="1"/>
        <v>0.125</v>
      </c>
    </row>
    <row r="44" spans="1:7" customFormat="1" ht="27.6" x14ac:dyDescent="0.25">
      <c r="A44" s="21">
        <v>31</v>
      </c>
      <c r="B44" s="67" t="s">
        <v>47</v>
      </c>
      <c r="C44" s="24">
        <v>678</v>
      </c>
      <c r="D44" s="66">
        <v>43497</v>
      </c>
      <c r="E44" s="24">
        <v>650</v>
      </c>
      <c r="F44" s="23">
        <v>42257</v>
      </c>
      <c r="G44" s="25">
        <f t="shared" si="1"/>
        <v>4.3076923076923013E-2</v>
      </c>
    </row>
    <row r="45" spans="1:7" customFormat="1" ht="27.6" x14ac:dyDescent="0.25">
      <c r="A45" s="21">
        <v>32</v>
      </c>
      <c r="B45" s="67" t="s">
        <v>48</v>
      </c>
      <c r="C45" s="24">
        <v>1300</v>
      </c>
      <c r="D45" s="66">
        <v>43497</v>
      </c>
      <c r="E45" s="24">
        <v>1124.4000000000001</v>
      </c>
      <c r="F45" s="23">
        <v>42257</v>
      </c>
      <c r="G45" s="25">
        <f t="shared" si="1"/>
        <v>0.15617218071860539</v>
      </c>
    </row>
    <row r="46" spans="1:7" customFormat="1" ht="27.6" x14ac:dyDescent="0.25">
      <c r="A46" s="21">
        <v>33</v>
      </c>
      <c r="B46" s="67" t="s">
        <v>49</v>
      </c>
      <c r="C46" s="24">
        <v>880</v>
      </c>
      <c r="D46" s="66">
        <v>43497</v>
      </c>
      <c r="E46" s="24">
        <v>838.9</v>
      </c>
      <c r="F46" s="23">
        <v>42257</v>
      </c>
      <c r="G46" s="25">
        <f t="shared" si="1"/>
        <v>4.8992728573131528E-2</v>
      </c>
    </row>
    <row r="47" spans="1:7" customFormat="1" ht="27.6" x14ac:dyDescent="0.25">
      <c r="A47" s="21">
        <v>34</v>
      </c>
      <c r="B47" s="67" t="s">
        <v>50</v>
      </c>
      <c r="C47" s="24">
        <v>1607</v>
      </c>
      <c r="D47" s="66">
        <v>43497</v>
      </c>
      <c r="E47" s="24">
        <v>1417.4</v>
      </c>
      <c r="F47" s="23">
        <v>42257</v>
      </c>
      <c r="G47" s="25">
        <f t="shared" si="1"/>
        <v>0.13376605051502755</v>
      </c>
    </row>
    <row r="48" spans="1:7" customFormat="1" ht="27.6" x14ac:dyDescent="0.25">
      <c r="A48" s="21">
        <v>35</v>
      </c>
      <c r="B48" s="67" t="s">
        <v>51</v>
      </c>
      <c r="C48" s="24">
        <v>1188</v>
      </c>
      <c r="D48" s="66">
        <v>43497</v>
      </c>
      <c r="E48" s="24">
        <v>1132</v>
      </c>
      <c r="F48" s="23">
        <v>42257</v>
      </c>
      <c r="G48" s="25">
        <f t="shared" si="1"/>
        <v>4.9469964664310861E-2</v>
      </c>
    </row>
    <row r="49" spans="1:7" s="26" customFormat="1" ht="13.8" x14ac:dyDescent="0.25">
      <c r="A49" s="21">
        <v>36</v>
      </c>
      <c r="B49" s="67" t="s">
        <v>52</v>
      </c>
      <c r="C49" s="24">
        <v>3140</v>
      </c>
      <c r="D49" s="66">
        <v>43497</v>
      </c>
      <c r="E49" s="24">
        <v>2990</v>
      </c>
      <c r="F49" s="23">
        <v>42254</v>
      </c>
      <c r="G49" s="25">
        <f t="shared" si="1"/>
        <v>5.0167224080267525E-2</v>
      </c>
    </row>
    <row r="50" spans="1:7" s="26" customFormat="1" ht="27.6" x14ac:dyDescent="0.25">
      <c r="A50" s="21">
        <v>37</v>
      </c>
      <c r="B50" s="67" t="s">
        <v>53</v>
      </c>
      <c r="C50" s="24">
        <v>1530</v>
      </c>
      <c r="D50" s="66">
        <v>43497</v>
      </c>
      <c r="E50" s="24">
        <v>1530</v>
      </c>
      <c r="F50" s="23">
        <v>43151</v>
      </c>
      <c r="G50" s="25">
        <f t="shared" si="1"/>
        <v>0</v>
      </c>
    </row>
    <row r="51" spans="1:7" s="26" customFormat="1" ht="27.6" x14ac:dyDescent="0.25">
      <c r="A51" s="21">
        <v>38</v>
      </c>
      <c r="B51" s="67" t="s">
        <v>54</v>
      </c>
      <c r="C51" s="24">
        <v>1150</v>
      </c>
      <c r="D51" s="66">
        <v>43497</v>
      </c>
      <c r="E51" s="24"/>
      <c r="F51" s="23"/>
      <c r="G51" s="25"/>
    </row>
    <row r="52" spans="1:7" s="26" customFormat="1" ht="13.8" x14ac:dyDescent="0.25">
      <c r="A52" s="21">
        <v>39</v>
      </c>
      <c r="B52" s="67" t="s">
        <v>55</v>
      </c>
      <c r="C52" s="24">
        <v>1840</v>
      </c>
      <c r="D52" s="66">
        <v>43497</v>
      </c>
      <c r="E52" s="24">
        <v>1786</v>
      </c>
      <c r="F52" s="23">
        <v>43315</v>
      </c>
      <c r="G52" s="25">
        <f>+C52/E52-1</f>
        <v>3.0235162374020241E-2</v>
      </c>
    </row>
    <row r="53" spans="1:7" s="26" customFormat="1" ht="13.8" x14ac:dyDescent="0.25">
      <c r="A53" s="21">
        <v>40</v>
      </c>
      <c r="B53" s="67" t="s">
        <v>56</v>
      </c>
      <c r="C53" s="24">
        <v>2860</v>
      </c>
      <c r="D53" s="66">
        <v>43497</v>
      </c>
      <c r="E53" s="24">
        <v>2760</v>
      </c>
      <c r="F53" s="23">
        <v>43315</v>
      </c>
      <c r="G53" s="25">
        <f>+C53/E53-1</f>
        <v>3.6231884057970953E-2</v>
      </c>
    </row>
    <row r="54" spans="1:7" s="26" customFormat="1" ht="13.8" x14ac:dyDescent="0.25">
      <c r="A54" s="21">
        <v>41</v>
      </c>
      <c r="B54" s="67" t="s">
        <v>57</v>
      </c>
      <c r="C54" s="24">
        <v>2920</v>
      </c>
      <c r="D54" s="66">
        <v>43497</v>
      </c>
      <c r="E54" s="24">
        <v>2230</v>
      </c>
      <c r="F54" s="23">
        <v>41883</v>
      </c>
      <c r="G54" s="25">
        <f>+C54/E54-1</f>
        <v>0.3094170403587444</v>
      </c>
    </row>
    <row r="55" spans="1:7" s="26" customFormat="1" ht="13.8" x14ac:dyDescent="0.25">
      <c r="A55" s="21">
        <v>42</v>
      </c>
      <c r="B55" s="67" t="s">
        <v>58</v>
      </c>
      <c r="C55" s="24">
        <v>4600</v>
      </c>
      <c r="D55" s="66">
        <v>43497</v>
      </c>
      <c r="E55" s="24">
        <v>4000</v>
      </c>
      <c r="F55" s="23">
        <v>41883</v>
      </c>
      <c r="G55" s="25">
        <f>+C55/E55-1</f>
        <v>0.14999999999999991</v>
      </c>
    </row>
    <row r="56" spans="1:7" s="26" customFormat="1" ht="13.8" customHeight="1" x14ac:dyDescent="0.25">
      <c r="A56" s="21">
        <v>43</v>
      </c>
      <c r="B56" s="69" t="s">
        <v>59</v>
      </c>
      <c r="C56" s="70" t="s">
        <v>60</v>
      </c>
      <c r="D56" s="71"/>
      <c r="E56" s="32"/>
      <c r="F56" s="31"/>
    </row>
    <row r="57" spans="1:7" s="26" customFormat="1" ht="13.8" x14ac:dyDescent="0.25">
      <c r="A57" s="21">
        <v>44</v>
      </c>
      <c r="B57" s="69" t="s">
        <v>61</v>
      </c>
      <c r="C57" s="72"/>
      <c r="D57" s="71"/>
      <c r="E57" s="32"/>
      <c r="F57" s="31"/>
    </row>
    <row r="58" spans="1:7" s="26" customFormat="1" ht="13.8" x14ac:dyDescent="0.25">
      <c r="A58" s="21">
        <v>45</v>
      </c>
      <c r="B58" s="69" t="s">
        <v>62</v>
      </c>
      <c r="C58" s="72"/>
      <c r="D58" s="71"/>
      <c r="E58" s="32"/>
      <c r="F58" s="31"/>
    </row>
    <row r="59" spans="1:7" s="26" customFormat="1" ht="13.8" x14ac:dyDescent="0.25">
      <c r="A59" s="21">
        <v>46</v>
      </c>
      <c r="B59" s="69" t="s">
        <v>63</v>
      </c>
      <c r="C59" s="72"/>
      <c r="D59" s="71"/>
      <c r="E59" s="32"/>
      <c r="F59" s="31"/>
    </row>
    <row r="60" spans="1:7" s="26" customFormat="1" ht="13.8" x14ac:dyDescent="0.25">
      <c r="A60" s="21">
        <v>47</v>
      </c>
      <c r="B60" s="69" t="s">
        <v>64</v>
      </c>
      <c r="C60" s="72"/>
      <c r="D60" s="71"/>
      <c r="E60" s="33"/>
      <c r="F60" s="34"/>
    </row>
    <row r="61" spans="1:7" s="26" customFormat="1" ht="13.8" x14ac:dyDescent="0.25">
      <c r="A61" s="21">
        <v>48</v>
      </c>
      <c r="B61" s="69" t="s">
        <v>65</v>
      </c>
      <c r="C61" s="73"/>
      <c r="D61" s="71"/>
    </row>
    <row r="62" spans="1:7" s="26" customFormat="1" ht="13.8" x14ac:dyDescent="0.25">
      <c r="A62" s="21">
        <v>49</v>
      </c>
      <c r="B62" s="67" t="s">
        <v>66</v>
      </c>
      <c r="C62" s="24">
        <v>3670</v>
      </c>
      <c r="D62" s="66">
        <v>43507</v>
      </c>
      <c r="E62" s="24">
        <v>3270</v>
      </c>
      <c r="F62" s="23">
        <v>43164</v>
      </c>
      <c r="G62" s="25">
        <f>+C62/E62-1</f>
        <v>0.12232415902140681</v>
      </c>
    </row>
    <row r="63" spans="1:7" s="26" customFormat="1" ht="13.8" x14ac:dyDescent="0.25">
      <c r="A63" s="21">
        <v>50</v>
      </c>
      <c r="B63" s="74" t="s">
        <v>67</v>
      </c>
      <c r="C63" s="75">
        <v>2040</v>
      </c>
      <c r="D63" s="76">
        <v>43507</v>
      </c>
      <c r="E63" s="36">
        <v>1810</v>
      </c>
      <c r="F63" s="35">
        <v>43164</v>
      </c>
      <c r="G63" s="25">
        <f>+C63/E63-1</f>
        <v>0.1270718232044199</v>
      </c>
    </row>
    <row r="64" spans="1:7" customFormat="1" ht="13.2" x14ac:dyDescent="0.25">
      <c r="D64" s="37"/>
    </row>
    <row r="65" spans="1:7" customFormat="1" x14ac:dyDescent="0.25">
      <c r="B65" s="38" t="s">
        <v>68</v>
      </c>
      <c r="C65" s="38"/>
      <c r="D65" s="37"/>
    </row>
    <row r="66" spans="1:7" customFormat="1" ht="13.2" x14ac:dyDescent="0.25">
      <c r="D66" s="37"/>
    </row>
    <row r="67" spans="1:7" s="20" customFormat="1" ht="21.75" customHeight="1" x14ac:dyDescent="0.25">
      <c r="A67" s="14" t="s">
        <v>69</v>
      </c>
      <c r="B67" s="15"/>
      <c r="C67" s="16"/>
      <c r="D67" s="37"/>
    </row>
    <row r="68" spans="1:7" s="26" customFormat="1" ht="15.6" x14ac:dyDescent="0.25">
      <c r="A68" s="39"/>
      <c r="B68" s="22" t="s">
        <v>70</v>
      </c>
      <c r="C68" s="24"/>
      <c r="D68" s="40"/>
      <c r="E68" s="41"/>
      <c r="F68" s="42"/>
      <c r="G68" s="25"/>
    </row>
    <row r="69" spans="1:7" s="26" customFormat="1" ht="27.6" x14ac:dyDescent="0.25">
      <c r="A69" s="39">
        <v>1</v>
      </c>
      <c r="B69" s="27" t="s">
        <v>71</v>
      </c>
      <c r="C69" s="24">
        <v>370</v>
      </c>
      <c r="D69" s="23">
        <v>43474</v>
      </c>
      <c r="E69" s="24">
        <v>323</v>
      </c>
      <c r="F69" s="23">
        <v>43049</v>
      </c>
      <c r="G69" s="25">
        <f t="shared" ref="G69:G88" si="2">+C69/E69-1</f>
        <v>0.1455108359133126</v>
      </c>
    </row>
    <row r="70" spans="1:7" s="26" customFormat="1" ht="27.6" x14ac:dyDescent="0.25">
      <c r="A70" s="39">
        <v>2</v>
      </c>
      <c r="B70" s="27" t="s">
        <v>72</v>
      </c>
      <c r="C70" s="24">
        <v>450</v>
      </c>
      <c r="D70" s="23">
        <v>43474</v>
      </c>
      <c r="E70" s="24">
        <v>400</v>
      </c>
      <c r="F70" s="23">
        <v>43049</v>
      </c>
      <c r="G70" s="25">
        <f t="shared" si="2"/>
        <v>0.125</v>
      </c>
    </row>
    <row r="71" spans="1:7" s="26" customFormat="1" ht="41.4" x14ac:dyDescent="0.25">
      <c r="A71" s="39">
        <v>3</v>
      </c>
      <c r="B71" s="27" t="s">
        <v>73</v>
      </c>
      <c r="C71" s="24">
        <f>250+227</f>
        <v>477</v>
      </c>
      <c r="D71" s="23">
        <v>43474</v>
      </c>
      <c r="E71" s="24">
        <f>215+218</f>
        <v>433</v>
      </c>
      <c r="F71" s="23">
        <v>43049</v>
      </c>
      <c r="G71" s="25">
        <f t="shared" si="2"/>
        <v>0.10161662817551953</v>
      </c>
    </row>
    <row r="72" spans="1:7" s="26" customFormat="1" ht="41.4" x14ac:dyDescent="0.25">
      <c r="A72" s="39">
        <v>4</v>
      </c>
      <c r="B72" s="27" t="s">
        <v>74</v>
      </c>
      <c r="C72" s="24">
        <v>440</v>
      </c>
      <c r="D72" s="23">
        <v>43474</v>
      </c>
      <c r="E72" s="24">
        <v>385</v>
      </c>
      <c r="F72" s="23">
        <v>43109</v>
      </c>
      <c r="G72" s="25">
        <f t="shared" si="2"/>
        <v>0.14285714285714279</v>
      </c>
    </row>
    <row r="73" spans="1:7" s="26" customFormat="1" ht="41.4" x14ac:dyDescent="0.25">
      <c r="A73" s="39">
        <v>5</v>
      </c>
      <c r="B73" s="27" t="s">
        <v>75</v>
      </c>
      <c r="C73" s="24">
        <v>560</v>
      </c>
      <c r="D73" s="23">
        <v>43474</v>
      </c>
      <c r="E73" s="24">
        <v>485</v>
      </c>
      <c r="F73" s="23">
        <v>43109</v>
      </c>
      <c r="G73" s="25">
        <f t="shared" si="2"/>
        <v>0.15463917525773185</v>
      </c>
    </row>
    <row r="74" spans="1:7" s="26" customFormat="1" ht="55.2" x14ac:dyDescent="0.25">
      <c r="A74" s="39">
        <v>6</v>
      </c>
      <c r="B74" s="27" t="s">
        <v>76</v>
      </c>
      <c r="C74" s="24">
        <f>320+227</f>
        <v>547</v>
      </c>
      <c r="D74" s="23">
        <v>43474</v>
      </c>
      <c r="E74" s="24">
        <f>276+218</f>
        <v>494</v>
      </c>
      <c r="F74" s="23">
        <v>43049</v>
      </c>
      <c r="G74" s="25">
        <f t="shared" si="2"/>
        <v>0.10728744939271251</v>
      </c>
    </row>
    <row r="75" spans="1:7" s="26" customFormat="1" ht="41.4" x14ac:dyDescent="0.25">
      <c r="A75" s="39">
        <v>7</v>
      </c>
      <c r="B75" s="27" t="s">
        <v>77</v>
      </c>
      <c r="C75" s="24">
        <f>517+250</f>
        <v>767</v>
      </c>
      <c r="D75" s="23">
        <v>43474</v>
      </c>
      <c r="E75" s="24">
        <f>215+495</f>
        <v>710</v>
      </c>
      <c r="F75" s="23">
        <v>43049</v>
      </c>
      <c r="G75" s="25">
        <f t="shared" si="2"/>
        <v>8.0281690140844963E-2</v>
      </c>
    </row>
    <row r="76" spans="1:7" s="26" customFormat="1" ht="41.4" x14ac:dyDescent="0.25">
      <c r="A76" s="39">
        <v>8</v>
      </c>
      <c r="B76" s="27" t="s">
        <v>78</v>
      </c>
      <c r="C76" s="24">
        <f>620+250</f>
        <v>870</v>
      </c>
      <c r="D76" s="23">
        <v>43474</v>
      </c>
      <c r="E76" s="24">
        <f>215+594</f>
        <v>809</v>
      </c>
      <c r="F76" s="23">
        <v>43049</v>
      </c>
      <c r="G76" s="25">
        <f t="shared" si="2"/>
        <v>7.5401730531520439E-2</v>
      </c>
    </row>
    <row r="77" spans="1:7" s="26" customFormat="1" ht="41.4" x14ac:dyDescent="0.25">
      <c r="A77" s="39">
        <v>9</v>
      </c>
      <c r="B77" s="27" t="s">
        <v>79</v>
      </c>
      <c r="C77" s="24">
        <f>806+250</f>
        <v>1056</v>
      </c>
      <c r="D77" s="23">
        <v>43474</v>
      </c>
      <c r="E77" s="24">
        <f>215+773</f>
        <v>988</v>
      </c>
      <c r="F77" s="23">
        <v>43049</v>
      </c>
      <c r="G77" s="25">
        <f t="shared" si="2"/>
        <v>6.8825910931174183E-2</v>
      </c>
    </row>
    <row r="78" spans="1:7" s="26" customFormat="1" ht="41.4" x14ac:dyDescent="0.25">
      <c r="A78" s="39">
        <v>10</v>
      </c>
      <c r="B78" s="27" t="s">
        <v>80</v>
      </c>
      <c r="C78" s="24">
        <f>1344+250</f>
        <v>1594</v>
      </c>
      <c r="D78" s="23">
        <v>43474</v>
      </c>
      <c r="E78" s="24">
        <f>1288+215</f>
        <v>1503</v>
      </c>
      <c r="F78" s="23">
        <v>43049</v>
      </c>
      <c r="G78" s="25">
        <f t="shared" si="2"/>
        <v>6.0545575515635441E-2</v>
      </c>
    </row>
    <row r="79" spans="1:7" s="26" customFormat="1" ht="55.2" x14ac:dyDescent="0.25">
      <c r="A79" s="39">
        <v>11</v>
      </c>
      <c r="B79" s="27" t="s">
        <v>81</v>
      </c>
      <c r="C79" s="24">
        <f>517+320</f>
        <v>837</v>
      </c>
      <c r="D79" s="23">
        <v>43474</v>
      </c>
      <c r="E79" s="24">
        <f>276+495</f>
        <v>771</v>
      </c>
      <c r="F79" s="23">
        <v>43049</v>
      </c>
      <c r="G79" s="25">
        <f t="shared" si="2"/>
        <v>8.5603112840466844E-2</v>
      </c>
    </row>
    <row r="80" spans="1:7" s="26" customFormat="1" ht="55.2" x14ac:dyDescent="0.25">
      <c r="A80" s="39">
        <v>12</v>
      </c>
      <c r="B80" s="27" t="s">
        <v>82</v>
      </c>
      <c r="C80" s="24">
        <f>620+320</f>
        <v>940</v>
      </c>
      <c r="D80" s="23">
        <v>43474</v>
      </c>
      <c r="E80" s="24">
        <f>276+594</f>
        <v>870</v>
      </c>
      <c r="F80" s="23">
        <v>43049</v>
      </c>
      <c r="G80" s="25">
        <f t="shared" si="2"/>
        <v>8.0459770114942541E-2</v>
      </c>
    </row>
    <row r="81" spans="1:11" s="26" customFormat="1" ht="55.2" x14ac:dyDescent="0.25">
      <c r="A81" s="39">
        <v>13</v>
      </c>
      <c r="B81" s="27" t="s">
        <v>83</v>
      </c>
      <c r="C81" s="24">
        <f>806+320</f>
        <v>1126</v>
      </c>
      <c r="D81" s="23">
        <v>43474</v>
      </c>
      <c r="E81" s="24">
        <f>276+773</f>
        <v>1049</v>
      </c>
      <c r="F81" s="23">
        <v>43049</v>
      </c>
      <c r="G81" s="25">
        <f t="shared" si="2"/>
        <v>7.3403241182078194E-2</v>
      </c>
    </row>
    <row r="82" spans="1:11" s="26" customFormat="1" ht="41.4" x14ac:dyDescent="0.25">
      <c r="A82" s="39">
        <v>14</v>
      </c>
      <c r="B82" s="27" t="s">
        <v>84</v>
      </c>
      <c r="C82" s="24">
        <f>1344+320</f>
        <v>1664</v>
      </c>
      <c r="D82" s="23">
        <v>43474</v>
      </c>
      <c r="E82" s="24">
        <f>1288+276</f>
        <v>1564</v>
      </c>
      <c r="F82" s="23">
        <v>43049</v>
      </c>
      <c r="G82" s="25">
        <f t="shared" si="2"/>
        <v>6.3938618925831303E-2</v>
      </c>
    </row>
    <row r="83" spans="1:11" s="26" customFormat="1" ht="15.6" x14ac:dyDescent="0.25">
      <c r="A83" s="39"/>
      <c r="B83" s="22" t="s">
        <v>41</v>
      </c>
      <c r="C83" s="24"/>
      <c r="D83" s="23"/>
      <c r="E83" s="24"/>
      <c r="F83" s="23"/>
      <c r="G83" s="25"/>
    </row>
    <row r="84" spans="1:11" s="26" customFormat="1" ht="13.8" x14ac:dyDescent="0.25">
      <c r="A84" s="39">
        <v>15</v>
      </c>
      <c r="B84" s="27" t="s">
        <v>85</v>
      </c>
      <c r="C84" s="24">
        <v>700</v>
      </c>
      <c r="D84" s="23">
        <v>43497</v>
      </c>
      <c r="E84" s="24">
        <v>493</v>
      </c>
      <c r="F84" s="23">
        <v>42339</v>
      </c>
      <c r="G84" s="25">
        <f t="shared" si="2"/>
        <v>0.41987829614604455</v>
      </c>
    </row>
    <row r="85" spans="1:11" s="26" customFormat="1" ht="13.8" x14ac:dyDescent="0.25">
      <c r="A85" s="39">
        <v>16</v>
      </c>
      <c r="B85" s="27" t="s">
        <v>86</v>
      </c>
      <c r="C85" s="24">
        <v>500</v>
      </c>
      <c r="D85" s="23">
        <v>43497</v>
      </c>
      <c r="E85" s="24">
        <v>390</v>
      </c>
      <c r="F85" s="23">
        <v>42339</v>
      </c>
      <c r="G85" s="25">
        <f t="shared" si="2"/>
        <v>0.28205128205128216</v>
      </c>
    </row>
    <row r="86" spans="1:11" s="26" customFormat="1" ht="13.8" x14ac:dyDescent="0.25">
      <c r="A86" s="39">
        <v>17</v>
      </c>
      <c r="B86" s="27" t="s">
        <v>87</v>
      </c>
      <c r="C86" s="24">
        <v>2000</v>
      </c>
      <c r="D86" s="23">
        <v>43497</v>
      </c>
      <c r="E86" s="24">
        <v>1784</v>
      </c>
      <c r="F86" s="23">
        <v>42248</v>
      </c>
      <c r="G86" s="25">
        <f t="shared" si="2"/>
        <v>0.12107623318385641</v>
      </c>
    </row>
    <row r="87" spans="1:11" s="26" customFormat="1" ht="13.8" x14ac:dyDescent="0.25">
      <c r="A87" s="39">
        <v>18</v>
      </c>
      <c r="B87" s="27" t="s">
        <v>88</v>
      </c>
      <c r="C87" s="24">
        <v>850</v>
      </c>
      <c r="D87" s="23">
        <v>43497</v>
      </c>
      <c r="E87" s="24">
        <v>648</v>
      </c>
      <c r="F87" s="23">
        <v>42248</v>
      </c>
      <c r="G87" s="25">
        <f t="shared" si="2"/>
        <v>0.31172839506172845</v>
      </c>
    </row>
    <row r="88" spans="1:11" s="26" customFormat="1" ht="13.8" x14ac:dyDescent="0.25">
      <c r="A88" s="39">
        <v>19</v>
      </c>
      <c r="B88" s="27" t="s">
        <v>89</v>
      </c>
      <c r="C88" s="24">
        <v>3600</v>
      </c>
      <c r="D88" s="23">
        <v>43497</v>
      </c>
      <c r="E88" s="24">
        <v>3265</v>
      </c>
      <c r="F88" s="23">
        <v>42248</v>
      </c>
      <c r="G88" s="25">
        <f t="shared" si="2"/>
        <v>0.10260336906584988</v>
      </c>
    </row>
    <row r="89" spans="1:11" s="26" customFormat="1" ht="33" customHeight="1" x14ac:dyDescent="0.25">
      <c r="A89" s="39">
        <v>20</v>
      </c>
      <c r="B89" s="27" t="s">
        <v>90</v>
      </c>
      <c r="C89" s="24">
        <v>2110</v>
      </c>
      <c r="D89" s="23">
        <v>43497</v>
      </c>
      <c r="E89" s="24">
        <v>1900</v>
      </c>
      <c r="F89" s="23">
        <v>42248</v>
      </c>
      <c r="G89" s="25">
        <f>+C89/E89-1</f>
        <v>0.11052631578947358</v>
      </c>
    </row>
    <row r="90" spans="1:11" s="26" customFormat="1" ht="41.4" x14ac:dyDescent="0.25">
      <c r="A90" s="39">
        <v>21</v>
      </c>
      <c r="B90" s="43" t="s">
        <v>91</v>
      </c>
      <c r="C90" s="77" t="s">
        <v>60</v>
      </c>
      <c r="D90" s="34"/>
    </row>
    <row r="92" spans="1:11" ht="18" thickBot="1" x14ac:dyDescent="0.3">
      <c r="B92" s="14" t="s">
        <v>92</v>
      </c>
      <c r="C92" s="15"/>
      <c r="D92" s="16"/>
    </row>
    <row r="93" spans="1:11" ht="23.4" thickBot="1" x14ac:dyDescent="0.45">
      <c r="A93" s="44"/>
      <c r="B93" s="45" t="s">
        <v>93</v>
      </c>
      <c r="C93" s="45"/>
      <c r="D93" s="45"/>
      <c r="E93" s="46"/>
      <c r="F93" s="46"/>
      <c r="G93" s="46"/>
      <c r="H93" s="47"/>
      <c r="I93" s="47"/>
      <c r="J93" s="47"/>
      <c r="K93" s="47"/>
    </row>
    <row r="94" spans="1:11" ht="13.2" x14ac:dyDescent="0.25">
      <c r="A94" s="48">
        <v>22</v>
      </c>
      <c r="B94" s="49" t="s">
        <v>94</v>
      </c>
      <c r="C94" s="49"/>
      <c r="D94" s="49"/>
      <c r="E94" s="50"/>
      <c r="F94" s="51"/>
    </row>
    <row r="95" spans="1:11" ht="13.2" x14ac:dyDescent="0.25">
      <c r="A95" s="48"/>
      <c r="B95" s="52" t="s">
        <v>95</v>
      </c>
      <c r="C95" s="53">
        <v>143</v>
      </c>
      <c r="D95" s="54">
        <v>44368</v>
      </c>
      <c r="E95" s="55"/>
      <c r="F95" s="49"/>
    </row>
    <row r="96" spans="1:11" ht="13.2" x14ac:dyDescent="0.25">
      <c r="A96" s="48"/>
      <c r="B96" s="52" t="s">
        <v>96</v>
      </c>
      <c r="C96" s="53">
        <v>191</v>
      </c>
      <c r="D96" s="54">
        <v>44368</v>
      </c>
      <c r="E96" s="55"/>
      <c r="F96" s="49"/>
    </row>
    <row r="97" spans="1:6" ht="13.2" x14ac:dyDescent="0.25">
      <c r="A97" s="48">
        <v>23</v>
      </c>
      <c r="B97" s="49" t="s">
        <v>97</v>
      </c>
      <c r="C97" s="53">
        <v>223</v>
      </c>
      <c r="D97" s="54">
        <v>44368</v>
      </c>
      <c r="E97" s="55"/>
      <c r="F97" s="49"/>
    </row>
    <row r="98" spans="1:6" ht="13.2" customHeight="1" x14ac:dyDescent="0.25">
      <c r="A98" s="48">
        <v>24</v>
      </c>
      <c r="B98" s="49" t="s">
        <v>98</v>
      </c>
      <c r="C98" s="53"/>
      <c r="D98" s="54">
        <v>44368</v>
      </c>
      <c r="E98" s="55"/>
      <c r="F98" s="49"/>
    </row>
    <row r="99" spans="1:6" ht="13.2" x14ac:dyDescent="0.25">
      <c r="A99" s="48"/>
      <c r="B99" s="52" t="s">
        <v>99</v>
      </c>
      <c r="C99" s="53">
        <v>520</v>
      </c>
      <c r="D99" s="54">
        <v>44368</v>
      </c>
      <c r="E99" s="55"/>
      <c r="F99" s="49"/>
    </row>
    <row r="100" spans="1:6" ht="13.2" x14ac:dyDescent="0.25">
      <c r="A100" s="48"/>
      <c r="B100" s="52" t="s">
        <v>100</v>
      </c>
      <c r="C100" s="53">
        <v>456</v>
      </c>
      <c r="D100" s="54">
        <v>44368</v>
      </c>
      <c r="E100" s="55"/>
      <c r="F100" s="49"/>
    </row>
    <row r="101" spans="1:6" ht="13.2" x14ac:dyDescent="0.25">
      <c r="A101" s="48">
        <v>25</v>
      </c>
      <c r="B101" s="49" t="s">
        <v>101</v>
      </c>
      <c r="C101" s="53"/>
      <c r="D101" s="54">
        <v>44368</v>
      </c>
      <c r="E101" s="55"/>
      <c r="F101" s="49"/>
    </row>
    <row r="102" spans="1:6" ht="13.2" customHeight="1" x14ac:dyDescent="0.25">
      <c r="A102" s="48"/>
      <c r="B102" s="49" t="s">
        <v>102</v>
      </c>
      <c r="C102" s="53">
        <v>231</v>
      </c>
      <c r="D102" s="54">
        <v>44368</v>
      </c>
      <c r="E102" s="55"/>
      <c r="F102" s="49"/>
    </row>
    <row r="103" spans="1:6" ht="13.2" x14ac:dyDescent="0.25">
      <c r="A103" s="48"/>
      <c r="B103" s="52" t="s">
        <v>103</v>
      </c>
      <c r="C103" s="53">
        <v>167</v>
      </c>
      <c r="D103" s="54">
        <v>44368</v>
      </c>
      <c r="E103" s="55"/>
      <c r="F103" s="49"/>
    </row>
    <row r="104" spans="1:6" ht="26.4" x14ac:dyDescent="0.25">
      <c r="A104" s="48"/>
      <c r="B104" s="49" t="s">
        <v>104</v>
      </c>
      <c r="C104" s="53">
        <v>294</v>
      </c>
      <c r="D104" s="54">
        <v>44368</v>
      </c>
      <c r="E104" s="55"/>
      <c r="F104" s="49"/>
    </row>
    <row r="105" spans="1:6" ht="13.2" x14ac:dyDescent="0.25">
      <c r="A105" s="48"/>
      <c r="B105" s="52" t="s">
        <v>105</v>
      </c>
      <c r="C105" s="53">
        <v>247</v>
      </c>
      <c r="D105" s="54">
        <v>44368</v>
      </c>
      <c r="E105" s="55"/>
      <c r="F105" s="49"/>
    </row>
    <row r="106" spans="1:6" ht="13.2" x14ac:dyDescent="0.25">
      <c r="A106" s="48">
        <v>26</v>
      </c>
      <c r="B106" s="49" t="s">
        <v>106</v>
      </c>
      <c r="C106" s="53">
        <v>127</v>
      </c>
      <c r="D106" s="54">
        <v>44368</v>
      </c>
      <c r="E106" s="55"/>
      <c r="F106" s="49"/>
    </row>
    <row r="107" spans="1:6" ht="13.2" x14ac:dyDescent="0.25">
      <c r="A107" s="48">
        <v>27</v>
      </c>
      <c r="B107" s="49" t="s">
        <v>107</v>
      </c>
      <c r="C107" s="53">
        <v>215</v>
      </c>
      <c r="D107" s="54">
        <v>44368</v>
      </c>
      <c r="E107" s="55"/>
      <c r="F107" s="49"/>
    </row>
    <row r="108" spans="1:6" ht="13.2" x14ac:dyDescent="0.25">
      <c r="A108" s="48">
        <v>28</v>
      </c>
      <c r="B108" s="49" t="s">
        <v>108</v>
      </c>
      <c r="C108" s="53">
        <v>200</v>
      </c>
      <c r="D108" s="54">
        <v>44368</v>
      </c>
      <c r="E108" s="55"/>
      <c r="F108" s="49"/>
    </row>
    <row r="109" spans="1:6" ht="13.2" x14ac:dyDescent="0.25">
      <c r="A109" s="48">
        <v>29</v>
      </c>
      <c r="B109" s="49" t="s">
        <v>109</v>
      </c>
      <c r="C109" s="53"/>
      <c r="D109" s="54">
        <v>44368</v>
      </c>
      <c r="E109" s="55"/>
      <c r="F109" s="49"/>
    </row>
    <row r="110" spans="1:6" ht="13.2" x14ac:dyDescent="0.25">
      <c r="A110" s="48"/>
      <c r="B110" s="52" t="s">
        <v>110</v>
      </c>
      <c r="C110" s="53">
        <v>867</v>
      </c>
      <c r="D110" s="54">
        <v>44368</v>
      </c>
      <c r="E110" s="55"/>
      <c r="F110" s="49"/>
    </row>
    <row r="111" spans="1:6" ht="13.2" x14ac:dyDescent="0.25">
      <c r="A111" s="48"/>
      <c r="B111" s="52" t="s">
        <v>111</v>
      </c>
      <c r="C111" s="53">
        <v>605</v>
      </c>
      <c r="D111" s="54">
        <v>44368</v>
      </c>
      <c r="E111" s="55"/>
      <c r="F111" s="49"/>
    </row>
    <row r="112" spans="1:6" ht="13.2" x14ac:dyDescent="0.25">
      <c r="A112" s="48">
        <v>30</v>
      </c>
      <c r="B112" s="49" t="s">
        <v>112</v>
      </c>
      <c r="C112" s="53">
        <v>1300</v>
      </c>
      <c r="D112" s="54">
        <v>44368</v>
      </c>
      <c r="E112" s="55"/>
      <c r="F112" s="49"/>
    </row>
    <row r="113" spans="1:11" ht="13.2" x14ac:dyDescent="0.25">
      <c r="A113" s="48">
        <v>31</v>
      </c>
      <c r="B113" s="49" t="s">
        <v>113</v>
      </c>
      <c r="C113" s="53">
        <v>1520</v>
      </c>
      <c r="D113" s="54">
        <v>44368</v>
      </c>
      <c r="E113" s="55"/>
      <c r="F113" s="49"/>
    </row>
    <row r="114" spans="1:11" ht="13.2" x14ac:dyDescent="0.25">
      <c r="A114" s="48">
        <v>32</v>
      </c>
      <c r="B114" s="49" t="s">
        <v>114</v>
      </c>
      <c r="C114" s="53"/>
      <c r="D114" s="54">
        <v>44368</v>
      </c>
      <c r="E114" s="55"/>
      <c r="F114" s="49"/>
    </row>
    <row r="115" spans="1:11" ht="13.2" x14ac:dyDescent="0.25">
      <c r="A115" s="48"/>
      <c r="B115" s="52" t="s">
        <v>115</v>
      </c>
      <c r="C115" s="53">
        <v>300</v>
      </c>
      <c r="D115" s="54">
        <v>44368</v>
      </c>
      <c r="E115" s="55"/>
      <c r="F115" s="49"/>
    </row>
    <row r="116" spans="1:11" ht="13.2" x14ac:dyDescent="0.25">
      <c r="A116" s="48"/>
      <c r="B116" s="52" t="s">
        <v>116</v>
      </c>
      <c r="C116" s="53">
        <v>438</v>
      </c>
      <c r="D116" s="54">
        <v>44368</v>
      </c>
      <c r="E116" s="55"/>
      <c r="F116" s="49"/>
    </row>
    <row r="117" spans="1:11" ht="13.2" x14ac:dyDescent="0.25">
      <c r="A117" s="48">
        <v>33</v>
      </c>
      <c r="B117" s="49" t="s">
        <v>117</v>
      </c>
      <c r="C117" s="53"/>
      <c r="D117" s="54">
        <v>44368</v>
      </c>
      <c r="E117" s="55"/>
      <c r="F117" s="49"/>
    </row>
    <row r="118" spans="1:11" ht="13.2" x14ac:dyDescent="0.25">
      <c r="A118" s="48"/>
      <c r="B118" s="52" t="s">
        <v>115</v>
      </c>
      <c r="C118" s="53">
        <v>270</v>
      </c>
      <c r="D118" s="54">
        <v>44368</v>
      </c>
      <c r="E118" s="55"/>
      <c r="F118" s="49"/>
    </row>
    <row r="119" spans="1:11" ht="13.2" x14ac:dyDescent="0.25">
      <c r="A119" s="48"/>
      <c r="B119" s="52" t="s">
        <v>116</v>
      </c>
      <c r="C119" s="53">
        <v>334</v>
      </c>
      <c r="D119" s="54">
        <v>44368</v>
      </c>
      <c r="E119" s="55"/>
      <c r="F119" s="49"/>
    </row>
    <row r="120" spans="1:11" ht="22.2" customHeight="1" x14ac:dyDescent="0.25">
      <c r="A120" s="48">
        <v>34</v>
      </c>
      <c r="B120" s="49" t="s">
        <v>118</v>
      </c>
      <c r="C120" s="53">
        <v>2500</v>
      </c>
      <c r="D120" s="54">
        <v>44368</v>
      </c>
      <c r="E120" s="55"/>
      <c r="F120" s="49"/>
      <c r="G120" s="56"/>
      <c r="H120" s="57"/>
      <c r="I120" s="57"/>
      <c r="J120" s="57"/>
      <c r="K120" s="57"/>
    </row>
    <row r="121" spans="1:11" ht="16.2" customHeight="1" x14ac:dyDescent="0.25">
      <c r="A121" s="48">
        <v>35</v>
      </c>
      <c r="B121" s="49" t="s">
        <v>119</v>
      </c>
      <c r="C121" s="53">
        <v>334</v>
      </c>
      <c r="D121" s="54">
        <v>44368</v>
      </c>
      <c r="E121" s="55"/>
      <c r="F121" s="49"/>
    </row>
    <row r="122" spans="1:11" ht="18" customHeight="1" x14ac:dyDescent="0.25">
      <c r="A122" s="48">
        <v>36</v>
      </c>
      <c r="B122" s="49" t="s">
        <v>120</v>
      </c>
      <c r="C122" s="53">
        <v>231</v>
      </c>
      <c r="D122" s="54">
        <v>44368</v>
      </c>
      <c r="E122" s="55"/>
      <c r="F122" s="49"/>
    </row>
    <row r="123" spans="1:11" ht="13.2" x14ac:dyDescent="0.25">
      <c r="A123" s="48"/>
      <c r="B123" s="52" t="s">
        <v>121</v>
      </c>
      <c r="C123" s="53">
        <v>331</v>
      </c>
      <c r="D123" s="54">
        <v>44368</v>
      </c>
      <c r="E123" s="55"/>
      <c r="F123" s="49"/>
    </row>
    <row r="124" spans="1:11" ht="13.2" x14ac:dyDescent="0.25">
      <c r="A124" s="48"/>
      <c r="B124" s="52" t="s">
        <v>122</v>
      </c>
      <c r="C124" s="53">
        <v>565</v>
      </c>
      <c r="D124" s="54">
        <v>44368</v>
      </c>
      <c r="E124" s="55"/>
      <c r="F124" s="49"/>
    </row>
    <row r="125" spans="1:11" ht="15.6" customHeight="1" x14ac:dyDescent="0.25">
      <c r="A125" s="48">
        <v>37</v>
      </c>
      <c r="B125" s="49" t="s">
        <v>123</v>
      </c>
      <c r="C125" s="53">
        <v>103</v>
      </c>
      <c r="D125" s="54">
        <v>44368</v>
      </c>
      <c r="E125" s="55"/>
      <c r="F125" s="49"/>
    </row>
    <row r="126" spans="1:11" ht="26.4" x14ac:dyDescent="0.25">
      <c r="A126" s="48">
        <v>38</v>
      </c>
      <c r="B126" s="49" t="s">
        <v>124</v>
      </c>
      <c r="C126" s="53">
        <v>1591</v>
      </c>
      <c r="D126" s="54">
        <v>44368</v>
      </c>
      <c r="E126" s="55"/>
      <c r="F126" s="49"/>
    </row>
    <row r="127" spans="1:11" ht="13.2" x14ac:dyDescent="0.25">
      <c r="A127" s="48">
        <v>39</v>
      </c>
      <c r="B127" s="49" t="s">
        <v>125</v>
      </c>
      <c r="C127" s="53">
        <v>143</v>
      </c>
      <c r="D127" s="54">
        <v>44368</v>
      </c>
      <c r="E127" s="55"/>
      <c r="F127" s="49"/>
    </row>
    <row r="128" spans="1:11" ht="13.2" x14ac:dyDescent="0.25">
      <c r="A128" s="48">
        <v>40</v>
      </c>
      <c r="B128" s="49" t="s">
        <v>126</v>
      </c>
      <c r="C128" s="53">
        <v>318</v>
      </c>
      <c r="D128" s="54">
        <v>44368</v>
      </c>
      <c r="E128" s="55"/>
      <c r="F128" s="49"/>
    </row>
    <row r="129" spans="1:11" ht="13.2" x14ac:dyDescent="0.25">
      <c r="A129" s="48">
        <v>41</v>
      </c>
      <c r="B129" s="49" t="s">
        <v>127</v>
      </c>
      <c r="C129" s="53">
        <v>310</v>
      </c>
      <c r="D129" s="54">
        <v>44368</v>
      </c>
      <c r="E129" s="55"/>
      <c r="F129" s="49"/>
    </row>
    <row r="130" spans="1:11" ht="13.2" x14ac:dyDescent="0.25">
      <c r="A130" s="48">
        <v>42</v>
      </c>
      <c r="B130" s="49" t="s">
        <v>128</v>
      </c>
      <c r="C130" s="53">
        <v>215</v>
      </c>
      <c r="D130" s="54">
        <v>44368</v>
      </c>
      <c r="E130" s="55"/>
      <c r="F130" s="49"/>
    </row>
    <row r="131" spans="1:11" ht="13.2" x14ac:dyDescent="0.25">
      <c r="A131" s="48">
        <v>43</v>
      </c>
      <c r="B131" s="49" t="s">
        <v>129</v>
      </c>
      <c r="C131" s="53"/>
      <c r="D131" s="54">
        <v>44368</v>
      </c>
      <c r="E131" s="55"/>
      <c r="F131" s="49"/>
    </row>
    <row r="132" spans="1:11" ht="13.2" x14ac:dyDescent="0.25">
      <c r="A132" s="48"/>
      <c r="B132" s="48" t="s">
        <v>130</v>
      </c>
      <c r="C132" s="53"/>
      <c r="D132" s="54">
        <v>44368</v>
      </c>
      <c r="E132" s="55"/>
      <c r="F132" s="49"/>
    </row>
    <row r="133" spans="1:11" ht="13.2" x14ac:dyDescent="0.25">
      <c r="A133" s="48"/>
      <c r="B133" s="52" t="s">
        <v>131</v>
      </c>
      <c r="C133" s="53">
        <v>875</v>
      </c>
      <c r="D133" s="54">
        <v>44368</v>
      </c>
      <c r="E133" s="55"/>
      <c r="F133" s="49"/>
    </row>
    <row r="134" spans="1:11" ht="13.2" x14ac:dyDescent="0.25">
      <c r="A134" s="48"/>
      <c r="B134" s="52" t="s">
        <v>132</v>
      </c>
      <c r="C134" s="53">
        <v>1591</v>
      </c>
      <c r="D134" s="54">
        <v>44368</v>
      </c>
      <c r="E134" s="55"/>
      <c r="F134" s="49"/>
    </row>
    <row r="135" spans="1:11" ht="13.2" x14ac:dyDescent="0.25">
      <c r="A135" s="48"/>
      <c r="B135" s="48" t="s">
        <v>133</v>
      </c>
      <c r="C135" s="53"/>
      <c r="D135" s="54">
        <v>44368</v>
      </c>
      <c r="E135" s="55"/>
      <c r="F135" s="49"/>
    </row>
    <row r="136" spans="1:11" ht="13.2" x14ac:dyDescent="0.25">
      <c r="A136" s="48"/>
      <c r="B136" s="52" t="s">
        <v>131</v>
      </c>
      <c r="C136" s="53">
        <v>1114</v>
      </c>
      <c r="D136" s="54">
        <v>44368</v>
      </c>
      <c r="E136" s="55"/>
      <c r="F136" s="49"/>
    </row>
    <row r="137" spans="1:11" ht="19.8" customHeight="1" x14ac:dyDescent="0.25">
      <c r="A137" s="48"/>
      <c r="B137" s="52" t="s">
        <v>132</v>
      </c>
      <c r="C137" s="53">
        <v>1830</v>
      </c>
      <c r="D137" s="54">
        <v>44368</v>
      </c>
      <c r="E137" s="55"/>
      <c r="F137" s="49"/>
      <c r="G137" s="56"/>
      <c r="H137" s="57"/>
      <c r="I137" s="57"/>
      <c r="J137" s="57"/>
      <c r="K137" s="57"/>
    </row>
    <row r="138" spans="1:11" ht="13.2" x14ac:dyDescent="0.25">
      <c r="A138" s="48">
        <v>44</v>
      </c>
      <c r="B138" s="49" t="s">
        <v>134</v>
      </c>
      <c r="C138" s="53">
        <v>294</v>
      </c>
      <c r="D138" s="54">
        <v>44368</v>
      </c>
      <c r="E138" s="55"/>
      <c r="F138" s="49"/>
    </row>
    <row r="139" spans="1:11" ht="13.2" x14ac:dyDescent="0.25">
      <c r="A139" s="48">
        <v>45</v>
      </c>
      <c r="B139" s="49" t="s">
        <v>135</v>
      </c>
      <c r="C139" s="53">
        <v>477</v>
      </c>
      <c r="D139" s="54">
        <v>44368</v>
      </c>
      <c r="E139" s="55"/>
      <c r="F139" s="49"/>
    </row>
    <row r="140" spans="1:11" ht="15.6" x14ac:dyDescent="0.3">
      <c r="A140" s="48"/>
      <c r="B140" s="45" t="s">
        <v>136</v>
      </c>
      <c r="C140" s="45"/>
      <c r="D140" s="45"/>
      <c r="E140" s="58"/>
      <c r="F140" s="59"/>
      <c r="G140" s="56"/>
      <c r="H140" s="57"/>
      <c r="I140" s="57"/>
      <c r="J140" s="57"/>
      <c r="K140" s="57"/>
    </row>
    <row r="141" spans="1:11" ht="13.2" x14ac:dyDescent="0.25">
      <c r="A141" s="48">
        <v>46</v>
      </c>
      <c r="B141" s="49" t="s">
        <v>137</v>
      </c>
      <c r="C141" s="53">
        <v>366</v>
      </c>
      <c r="D141" s="54">
        <v>44368</v>
      </c>
      <c r="E141" s="55"/>
      <c r="F141" s="49"/>
    </row>
    <row r="142" spans="1:11" ht="13.2" x14ac:dyDescent="0.25">
      <c r="A142" s="48">
        <v>47</v>
      </c>
      <c r="B142" s="49" t="s">
        <v>138</v>
      </c>
      <c r="C142" s="53"/>
      <c r="D142" s="54">
        <v>44368</v>
      </c>
      <c r="E142" s="55"/>
      <c r="F142" s="49"/>
    </row>
    <row r="143" spans="1:11" ht="13.2" x14ac:dyDescent="0.25">
      <c r="A143" s="48"/>
      <c r="B143" s="52" t="s">
        <v>139</v>
      </c>
      <c r="C143" s="53">
        <v>270</v>
      </c>
      <c r="D143" s="54">
        <v>44368</v>
      </c>
      <c r="E143" s="55"/>
      <c r="F143" s="49"/>
    </row>
    <row r="144" spans="1:11" ht="13.2" x14ac:dyDescent="0.25">
      <c r="A144" s="48"/>
      <c r="B144" s="52" t="s">
        <v>140</v>
      </c>
      <c r="C144" s="53">
        <v>334</v>
      </c>
      <c r="D144" s="54">
        <v>44368</v>
      </c>
      <c r="E144" s="55"/>
      <c r="F144" s="49"/>
    </row>
    <row r="145" spans="1:11" ht="13.2" x14ac:dyDescent="0.25">
      <c r="A145" s="48">
        <v>48</v>
      </c>
      <c r="B145" s="49" t="s">
        <v>141</v>
      </c>
      <c r="C145" s="53"/>
      <c r="D145" s="54">
        <v>44368</v>
      </c>
      <c r="E145" s="55"/>
      <c r="F145" s="49"/>
    </row>
    <row r="146" spans="1:11" ht="13.2" x14ac:dyDescent="0.25">
      <c r="A146" s="48"/>
      <c r="B146" s="52" t="s">
        <v>142</v>
      </c>
      <c r="C146" s="53">
        <v>500</v>
      </c>
      <c r="D146" s="54">
        <v>44368</v>
      </c>
      <c r="E146" s="55"/>
      <c r="F146" s="49"/>
    </row>
    <row r="147" spans="1:11" ht="13.2" x14ac:dyDescent="0.25">
      <c r="A147" s="48"/>
      <c r="B147" s="52" t="s">
        <v>143</v>
      </c>
      <c r="C147" s="53">
        <v>549</v>
      </c>
      <c r="D147" s="54">
        <v>44368</v>
      </c>
      <c r="E147" s="55"/>
      <c r="F147" s="49"/>
      <c r="G147" s="56"/>
      <c r="H147" s="57"/>
      <c r="I147" s="57"/>
      <c r="J147" s="57"/>
      <c r="K147" s="57"/>
    </row>
    <row r="148" spans="1:11" ht="13.2" x14ac:dyDescent="0.25">
      <c r="A148" s="48">
        <v>49</v>
      </c>
      <c r="B148" s="49" t="s">
        <v>144</v>
      </c>
      <c r="C148" s="53">
        <v>1500</v>
      </c>
      <c r="D148" s="54">
        <v>44368</v>
      </c>
      <c r="E148" s="55"/>
      <c r="F148" s="49"/>
    </row>
    <row r="149" spans="1:11" ht="13.2" x14ac:dyDescent="0.25">
      <c r="A149" s="48">
        <v>50</v>
      </c>
      <c r="B149" s="49" t="s">
        <v>145</v>
      </c>
      <c r="C149" s="53">
        <v>500</v>
      </c>
      <c r="D149" s="54">
        <v>44368</v>
      </c>
      <c r="E149" s="55"/>
      <c r="F149" s="49"/>
      <c r="G149" s="56"/>
      <c r="H149" s="57"/>
      <c r="I149" s="57"/>
      <c r="J149" s="57"/>
      <c r="K149" s="57"/>
    </row>
    <row r="150" spans="1:11" ht="13.2" x14ac:dyDescent="0.25">
      <c r="A150" s="48">
        <v>51</v>
      </c>
      <c r="B150" s="49" t="s">
        <v>146</v>
      </c>
      <c r="C150" s="53">
        <v>644</v>
      </c>
      <c r="D150" s="54">
        <v>44368</v>
      </c>
      <c r="E150" s="55"/>
      <c r="F150" s="49"/>
    </row>
    <row r="151" spans="1:11" ht="13.2" x14ac:dyDescent="0.25">
      <c r="A151" s="48">
        <v>52</v>
      </c>
      <c r="B151" s="49" t="s">
        <v>147</v>
      </c>
      <c r="C151" s="53">
        <v>636</v>
      </c>
      <c r="D151" s="54">
        <v>44368</v>
      </c>
      <c r="E151" s="55"/>
      <c r="F151" s="49"/>
    </row>
    <row r="152" spans="1:11" ht="13.2" x14ac:dyDescent="0.25">
      <c r="A152" s="48">
        <v>53</v>
      </c>
      <c r="B152" s="49" t="s">
        <v>148</v>
      </c>
      <c r="C152" s="53">
        <v>160</v>
      </c>
      <c r="D152" s="54">
        <v>44368</v>
      </c>
      <c r="E152" s="55"/>
      <c r="F152" s="49"/>
    </row>
    <row r="153" spans="1:11" ht="13.2" x14ac:dyDescent="0.25">
      <c r="A153" s="48">
        <v>54</v>
      </c>
      <c r="B153" s="49" t="s">
        <v>149</v>
      </c>
      <c r="C153" s="53"/>
      <c r="D153" s="54">
        <v>44368</v>
      </c>
      <c r="E153" s="55"/>
      <c r="F153" s="49"/>
    </row>
    <row r="154" spans="1:11" ht="15.6" customHeight="1" x14ac:dyDescent="0.25">
      <c r="A154" s="48"/>
      <c r="B154" s="48" t="s">
        <v>150</v>
      </c>
      <c r="C154" s="53">
        <v>849</v>
      </c>
      <c r="D154" s="54">
        <v>44368</v>
      </c>
      <c r="E154" s="55"/>
      <c r="F154" s="49"/>
    </row>
    <row r="155" spans="1:11" ht="13.2" x14ac:dyDescent="0.25">
      <c r="A155" s="48"/>
      <c r="B155" s="52" t="s">
        <v>151</v>
      </c>
      <c r="C155" s="53">
        <v>1250</v>
      </c>
      <c r="D155" s="54">
        <v>44368</v>
      </c>
      <c r="E155" s="55"/>
      <c r="F155" s="49"/>
    </row>
    <row r="156" spans="1:11" ht="18.600000000000001" customHeight="1" x14ac:dyDescent="0.25">
      <c r="A156" s="48"/>
      <c r="B156" s="48" t="s">
        <v>152</v>
      </c>
      <c r="C156" s="53">
        <v>796</v>
      </c>
      <c r="D156" s="54">
        <v>44368</v>
      </c>
      <c r="E156" s="55"/>
      <c r="F156" s="49"/>
    </row>
    <row r="157" spans="1:11" ht="13.2" x14ac:dyDescent="0.25">
      <c r="A157" s="48"/>
      <c r="B157" s="52" t="s">
        <v>153</v>
      </c>
      <c r="C157" s="53">
        <v>1034</v>
      </c>
      <c r="D157" s="54">
        <v>44368</v>
      </c>
      <c r="E157" s="55"/>
      <c r="F157" s="49"/>
    </row>
    <row r="158" spans="1:11" ht="13.2" x14ac:dyDescent="0.25">
      <c r="A158" s="48">
        <v>55</v>
      </c>
      <c r="B158" s="49" t="s">
        <v>154</v>
      </c>
      <c r="C158" s="53"/>
      <c r="D158" s="54">
        <v>44368</v>
      </c>
      <c r="E158" s="55"/>
      <c r="F158" s="49"/>
    </row>
    <row r="159" spans="1:11" ht="13.2" x14ac:dyDescent="0.25">
      <c r="A159" s="48"/>
      <c r="B159" s="52" t="s">
        <v>155</v>
      </c>
      <c r="C159" s="53">
        <v>366</v>
      </c>
      <c r="D159" s="54">
        <v>44368</v>
      </c>
      <c r="E159" s="55"/>
      <c r="F159" s="49"/>
    </row>
    <row r="160" spans="1:11" ht="13.2" x14ac:dyDescent="0.25">
      <c r="A160" s="48"/>
      <c r="B160" s="52" t="s">
        <v>156</v>
      </c>
      <c r="C160" s="53">
        <v>461</v>
      </c>
      <c r="D160" s="54">
        <v>44368</v>
      </c>
      <c r="E160" s="55"/>
      <c r="F160" s="49"/>
    </row>
    <row r="161" spans="1:11" ht="13.2" x14ac:dyDescent="0.25">
      <c r="A161" s="48">
        <v>56</v>
      </c>
      <c r="B161" s="49" t="s">
        <v>157</v>
      </c>
      <c r="C161" s="53">
        <v>565</v>
      </c>
      <c r="D161" s="54">
        <v>44368</v>
      </c>
      <c r="E161" s="55"/>
      <c r="F161" s="49"/>
    </row>
    <row r="162" spans="1:11" ht="13.2" x14ac:dyDescent="0.25">
      <c r="A162" s="48">
        <v>57</v>
      </c>
      <c r="B162" s="49" t="s">
        <v>158</v>
      </c>
      <c r="C162" s="53">
        <v>477</v>
      </c>
      <c r="D162" s="54">
        <v>44368</v>
      </c>
      <c r="E162" s="55"/>
      <c r="F162" s="49"/>
    </row>
    <row r="163" spans="1:11" ht="22.8" customHeight="1" x14ac:dyDescent="0.25">
      <c r="A163" s="48">
        <v>58</v>
      </c>
      <c r="B163" s="49" t="s">
        <v>159</v>
      </c>
      <c r="C163" s="53">
        <v>1162</v>
      </c>
      <c r="D163" s="54">
        <v>44368</v>
      </c>
      <c r="E163" s="55"/>
      <c r="F163" s="49"/>
    </row>
    <row r="164" spans="1:11" ht="13.2" x14ac:dyDescent="0.25">
      <c r="A164" s="48">
        <v>59</v>
      </c>
      <c r="B164" s="49" t="s">
        <v>160</v>
      </c>
      <c r="C164" s="53">
        <v>613</v>
      </c>
      <c r="D164" s="54">
        <v>44368</v>
      </c>
      <c r="E164" s="55"/>
      <c r="F164" s="49"/>
    </row>
    <row r="165" spans="1:11" ht="13.2" x14ac:dyDescent="0.25">
      <c r="A165" s="48">
        <v>60</v>
      </c>
      <c r="B165" s="49" t="s">
        <v>161</v>
      </c>
      <c r="C165" s="53"/>
      <c r="D165" s="54">
        <v>44368</v>
      </c>
      <c r="E165" s="55"/>
      <c r="F165" s="49"/>
    </row>
    <row r="166" spans="1:11" ht="13.2" x14ac:dyDescent="0.25">
      <c r="A166" s="48"/>
      <c r="B166" s="52" t="s">
        <v>162</v>
      </c>
      <c r="C166" s="53">
        <v>453</v>
      </c>
      <c r="D166" s="54">
        <v>44368</v>
      </c>
      <c r="E166" s="55"/>
      <c r="F166" s="49"/>
    </row>
    <row r="167" spans="1:11" ht="13.2" x14ac:dyDescent="0.25">
      <c r="A167" s="48"/>
      <c r="B167" s="52" t="s">
        <v>163</v>
      </c>
      <c r="C167" s="53">
        <v>907</v>
      </c>
      <c r="D167" s="54">
        <v>44368</v>
      </c>
      <c r="E167" s="55"/>
      <c r="F167" s="49"/>
    </row>
    <row r="168" spans="1:11" ht="13.2" x14ac:dyDescent="0.25">
      <c r="A168" s="48">
        <v>61</v>
      </c>
      <c r="B168" s="49" t="s">
        <v>164</v>
      </c>
      <c r="C168" s="53"/>
      <c r="D168" s="54">
        <v>44368</v>
      </c>
      <c r="E168" s="55"/>
      <c r="F168" s="49"/>
    </row>
    <row r="169" spans="1:11" ht="13.2" x14ac:dyDescent="0.25">
      <c r="A169" s="48"/>
      <c r="B169" s="52" t="s">
        <v>165</v>
      </c>
      <c r="C169" s="53">
        <v>875</v>
      </c>
      <c r="D169" s="54">
        <v>44368</v>
      </c>
      <c r="E169" s="55"/>
      <c r="F169" s="49"/>
    </row>
    <row r="170" spans="1:11" ht="13.2" x14ac:dyDescent="0.25">
      <c r="A170" s="48"/>
      <c r="B170" s="52" t="s">
        <v>166</v>
      </c>
      <c r="C170" s="53">
        <v>1114</v>
      </c>
      <c r="D170" s="54">
        <v>44368</v>
      </c>
      <c r="E170" s="55"/>
      <c r="F170" s="49"/>
    </row>
    <row r="171" spans="1:11" ht="13.2" x14ac:dyDescent="0.25">
      <c r="A171" s="48"/>
      <c r="B171" s="52" t="s">
        <v>167</v>
      </c>
      <c r="C171" s="53">
        <v>2068</v>
      </c>
      <c r="D171" s="54">
        <v>44368</v>
      </c>
      <c r="E171" s="55"/>
      <c r="F171" s="49"/>
    </row>
    <row r="172" spans="1:11" ht="15.6" x14ac:dyDescent="0.3">
      <c r="A172" s="48"/>
      <c r="B172" s="45" t="s">
        <v>168</v>
      </c>
      <c r="C172" s="45"/>
      <c r="D172" s="45"/>
      <c r="E172" s="58"/>
      <c r="F172" s="59"/>
      <c r="G172" s="56"/>
      <c r="H172" s="60"/>
      <c r="I172" s="60"/>
      <c r="J172" s="60"/>
      <c r="K172" s="60"/>
    </row>
    <row r="173" spans="1:11" ht="13.2" x14ac:dyDescent="0.25">
      <c r="A173" s="48">
        <v>62</v>
      </c>
      <c r="B173" s="49" t="s">
        <v>169</v>
      </c>
      <c r="C173" s="53">
        <v>151</v>
      </c>
      <c r="D173" s="54">
        <v>44368</v>
      </c>
      <c r="E173" s="55"/>
      <c r="F173" s="49"/>
    </row>
    <row r="174" spans="1:11" ht="13.2" x14ac:dyDescent="0.25">
      <c r="A174" s="48">
        <v>63</v>
      </c>
      <c r="B174" s="49" t="s">
        <v>170</v>
      </c>
      <c r="C174" s="53">
        <v>796</v>
      </c>
      <c r="D174" s="54">
        <v>44368</v>
      </c>
      <c r="E174" s="55"/>
      <c r="F174" s="49"/>
    </row>
    <row r="175" spans="1:11" ht="13.2" x14ac:dyDescent="0.25">
      <c r="A175" s="48">
        <v>64</v>
      </c>
      <c r="B175" s="49" t="s">
        <v>171</v>
      </c>
      <c r="C175" s="53">
        <v>366</v>
      </c>
      <c r="D175" s="54">
        <v>44368</v>
      </c>
      <c r="E175" s="55"/>
      <c r="F175" s="49"/>
    </row>
    <row r="176" spans="1:11" ht="13.2" x14ac:dyDescent="0.25">
      <c r="A176" s="48">
        <v>65</v>
      </c>
      <c r="B176" s="49" t="s">
        <v>172</v>
      </c>
      <c r="C176" s="53"/>
      <c r="D176" s="54">
        <v>44368</v>
      </c>
      <c r="E176" s="55"/>
      <c r="F176" s="49"/>
    </row>
    <row r="177" spans="1:11" ht="13.2" x14ac:dyDescent="0.25">
      <c r="A177" s="48"/>
      <c r="B177" s="52" t="s">
        <v>173</v>
      </c>
      <c r="C177" s="53">
        <v>1750</v>
      </c>
      <c r="D177" s="54">
        <v>44368</v>
      </c>
      <c r="E177" s="55"/>
      <c r="F177" s="49"/>
    </row>
    <row r="178" spans="1:11" ht="13.2" x14ac:dyDescent="0.25">
      <c r="A178" s="48"/>
      <c r="B178" s="52" t="s">
        <v>174</v>
      </c>
      <c r="C178" s="53">
        <v>1034</v>
      </c>
      <c r="D178" s="54">
        <v>44368</v>
      </c>
      <c r="E178" s="55"/>
      <c r="F178" s="49"/>
    </row>
    <row r="179" spans="1:11" ht="13.2" x14ac:dyDescent="0.25">
      <c r="A179" s="48">
        <v>66</v>
      </c>
      <c r="B179" s="49" t="s">
        <v>175</v>
      </c>
      <c r="C179" s="53">
        <v>1034</v>
      </c>
      <c r="D179" s="54">
        <v>44368</v>
      </c>
      <c r="E179" s="55"/>
      <c r="F179" s="49"/>
    </row>
    <row r="180" spans="1:11" ht="13.2" x14ac:dyDescent="0.25">
      <c r="A180" s="48">
        <v>67</v>
      </c>
      <c r="B180" s="49" t="s">
        <v>176</v>
      </c>
      <c r="C180" s="53">
        <v>1710</v>
      </c>
      <c r="D180" s="54">
        <v>44368</v>
      </c>
      <c r="E180" s="55"/>
      <c r="F180" s="49"/>
    </row>
    <row r="181" spans="1:11" ht="13.2" x14ac:dyDescent="0.25">
      <c r="A181" s="48">
        <v>68</v>
      </c>
      <c r="B181" s="49" t="s">
        <v>177</v>
      </c>
      <c r="C181" s="53">
        <v>250</v>
      </c>
      <c r="D181" s="54">
        <v>44368</v>
      </c>
      <c r="E181" s="55"/>
      <c r="F181" s="49"/>
    </row>
    <row r="182" spans="1:11" ht="13.2" x14ac:dyDescent="0.25">
      <c r="A182" s="48">
        <v>69</v>
      </c>
      <c r="B182" s="49" t="s">
        <v>178</v>
      </c>
      <c r="C182" s="53">
        <v>565</v>
      </c>
      <c r="D182" s="54">
        <v>44368</v>
      </c>
      <c r="E182" s="55"/>
      <c r="F182" s="49"/>
    </row>
    <row r="183" spans="1:11" ht="13.2" x14ac:dyDescent="0.25">
      <c r="A183" s="48">
        <v>70</v>
      </c>
      <c r="B183" s="49" t="s">
        <v>179</v>
      </c>
      <c r="C183" s="53">
        <v>1500</v>
      </c>
      <c r="D183" s="54">
        <v>44368</v>
      </c>
      <c r="E183" s="55"/>
      <c r="F183" s="49"/>
    </row>
    <row r="184" spans="1:11" ht="15.6" x14ac:dyDescent="0.3">
      <c r="A184" s="48"/>
      <c r="B184" s="45" t="s">
        <v>180</v>
      </c>
      <c r="C184" s="45"/>
      <c r="D184" s="45"/>
      <c r="E184" s="58"/>
      <c r="F184" s="59"/>
      <c r="G184" s="56"/>
      <c r="H184" s="57"/>
      <c r="I184" s="57"/>
      <c r="J184" s="57"/>
      <c r="K184" s="57"/>
    </row>
    <row r="185" spans="1:11" ht="13.2" x14ac:dyDescent="0.25">
      <c r="A185" s="48">
        <v>71</v>
      </c>
      <c r="B185" s="49" t="s">
        <v>181</v>
      </c>
      <c r="C185" s="53">
        <v>1591</v>
      </c>
      <c r="D185" s="54">
        <v>44368</v>
      </c>
      <c r="E185" s="55"/>
      <c r="F185" s="49"/>
    </row>
    <row r="186" spans="1:11" ht="15.6" x14ac:dyDescent="0.3">
      <c r="A186" s="48"/>
      <c r="B186" s="45" t="s">
        <v>182</v>
      </c>
      <c r="C186" s="45"/>
      <c r="D186" s="45"/>
      <c r="E186" s="58"/>
      <c r="F186" s="59"/>
      <c r="G186" s="56"/>
      <c r="H186" s="57"/>
      <c r="I186" s="57"/>
      <c r="J186" s="57"/>
      <c r="K186" s="57"/>
    </row>
    <row r="187" spans="1:11" ht="13.8" thickBot="1" x14ac:dyDescent="0.3">
      <c r="A187" s="48">
        <v>72</v>
      </c>
      <c r="B187" s="49" t="s">
        <v>183</v>
      </c>
      <c r="C187" s="53">
        <v>581</v>
      </c>
      <c r="D187" s="54">
        <v>44368</v>
      </c>
      <c r="E187" s="61"/>
      <c r="F187" s="62"/>
    </row>
    <row r="189" spans="1:11" ht="22.8" hidden="1" x14ac:dyDescent="0.4">
      <c r="A189" s="63" t="s">
        <v>184</v>
      </c>
    </row>
  </sheetData>
  <mergeCells count="16">
    <mergeCell ref="H172:K172"/>
    <mergeCell ref="B184:D184"/>
    <mergeCell ref="B186:D186"/>
    <mergeCell ref="B65:C65"/>
    <mergeCell ref="A67:C67"/>
    <mergeCell ref="B92:D92"/>
    <mergeCell ref="B93:D93"/>
    <mergeCell ref="B140:D140"/>
    <mergeCell ref="B172:D172"/>
    <mergeCell ref="A1:C1"/>
    <mergeCell ref="A2:C2"/>
    <mergeCell ref="A3:C3"/>
    <mergeCell ref="E5:F6"/>
    <mergeCell ref="A6:C6"/>
    <mergeCell ref="C56:C61"/>
    <mergeCell ref="E56:E60"/>
  </mergeCells>
  <printOptions horizontalCentered="1"/>
  <pageMargins left="0.31496062992125984" right="0.19685039370078741" top="0.31496062992125984" bottom="0.39370078740157483" header="0.15748031496062992" footer="0.15748031496062992"/>
  <pageSetup paperSize="9" scale="62" fitToHeight="3" orientation="landscape" r:id="rId1"/>
  <headerFooter scaleWithDoc="0">
    <oddHeader xml:space="preserve">&amp;L
</oddHeader>
    <oddFooter>&amp;L&amp;8Дата обновления реестра   21.06.2021 г.</oddFooter>
  </headerFooter>
  <rowBreaks count="2" manualBreakCount="2">
    <brk id="37" max="6" man="1"/>
    <brk id="9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платные услуги_21.06.2021</vt:lpstr>
      <vt:lpstr>'платные услуги_21.06.2021'!Заголовки_для_печати</vt:lpstr>
      <vt:lpstr>'платные услуги_21.06.2021'!Область_печати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2021-06-21T09:13:26Z</dcterms:created>
  <dcterms:modified xsi:type="dcterms:W3CDTF">2021-06-21T09:15:03Z</dcterms:modified>
</cp:coreProperties>
</file>