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Привет\Desktop\"/>
    </mc:Choice>
  </mc:AlternateContent>
  <xr:revisionPtr revIDLastSave="0" documentId="8_{EE5795D6-D072-483A-BD9E-89CE99344A24}" xr6:coauthVersionLast="46" xr6:coauthVersionMax="46" xr10:uidLastSave="{00000000-0000-0000-0000-000000000000}"/>
  <bookViews>
    <workbookView xWindow="-120" yWindow="-120" windowWidth="29040" windowHeight="16440" activeTab="3" xr2:uid="{3BAE7486-886A-4DA5-804D-93D5C9619CFF}"/>
  </bookViews>
  <sheets>
    <sheet name="Титульный" sheetId="1" r:id="rId1"/>
    <sheet name="Свод" sheetId="2" r:id="rId2"/>
    <sheet name="CO1" sheetId="3" r:id="rId3"/>
    <sheet name="CO2" sheetId="4" r:id="rId4"/>
  </sheets>
  <externalReferences>
    <externalReference r:id="rId5"/>
  </externalReferences>
  <definedNames>
    <definedName name="_prd2">Титульный!$K$13</definedName>
    <definedName name="anscount" hidden="1">1</definedName>
    <definedName name="date">Титульный!$J$19</definedName>
    <definedName name="dt_03">'CO1'!$J$14:$AU$44</definedName>
    <definedName name="dt_04">'CO2'!$J$14:$AW$22</definedName>
    <definedName name="end_02" localSheetId="2">[1]Свод!#REF!</definedName>
    <definedName name="end_02" localSheetId="3">[1]Свод!#REF!</definedName>
    <definedName name="end_02">Свод!#REF!</definedName>
    <definedName name="end_03_1">'CO1'!$AU$44</definedName>
    <definedName name="end_03_2" localSheetId="3">[1]CO1!#REF!</definedName>
    <definedName name="end_03_2">'CO1'!#REF!</definedName>
    <definedName name="end_04">'CO2'!$AW$22</definedName>
    <definedName name="ht_03">'CO1'!$H$8:$AU$11</definedName>
    <definedName name="ht_04">'CO2'!$H$8:$AW$11</definedName>
    <definedName name="it_03">'CO1'!$H$14:$I$44</definedName>
    <definedName name="it_04">'CO2'!$H$14:$I$22</definedName>
    <definedName name="pIns_ws_01_3">[1]Справочники!#REF!</definedName>
    <definedName name="prd" localSheetId="2">[1]Титульный!$J$13</definedName>
    <definedName name="prd" localSheetId="3">[1]Титульный!$J$13</definedName>
    <definedName name="prd" localSheetId="1">[1]Титульный!$J$13</definedName>
    <definedName name="prd">Титульный!$J$13</definedName>
    <definedName name="prim_03">'CO1'!$I$47:$I$49</definedName>
    <definedName name="prim_04">'CO2'!$I$25:$I$27</definedName>
    <definedName name="Quarter2">[1]TEHSHEET!$H$2:$H$6</definedName>
    <definedName name="REGION">[1]TEHSHEET!$B$2:$B$91</definedName>
    <definedName name="region_name" localSheetId="2">[1]Титульный!$J$11</definedName>
    <definedName name="region_name" localSheetId="3">[1]Титульный!$J$11</definedName>
    <definedName name="region_name" localSheetId="1">[1]Титульный!$J$11</definedName>
    <definedName name="region_name">Титульный!$J$11</definedName>
    <definedName name="SAPBEXrevision" hidden="1">1</definedName>
    <definedName name="SAPBEXsysID" hidden="1">"BW2"</definedName>
    <definedName name="SAPBEXwbID" hidden="1">"479GSPMTNK9HM4ZSIVE5K2SH6"</definedName>
    <definedName name="tit_Ruk_FIO">Титульный!$J$16</definedName>
    <definedName name="version">[1]Инструкция!$B$3</definedName>
    <definedName name="Years">[1]TEHSHEET!$E$2:$E$16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0" i="4" l="1"/>
  <c r="AU20" i="4"/>
  <c r="AT20" i="4"/>
  <c r="AS20" i="4"/>
  <c r="AR20" i="4"/>
  <c r="AQ20" i="4"/>
  <c r="AP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AV19" i="4"/>
  <c r="AU19" i="4"/>
  <c r="AT19" i="4"/>
  <c r="AS19" i="4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AV17" i="4"/>
  <c r="AU17" i="4"/>
  <c r="AT17" i="4"/>
  <c r="AS17" i="4"/>
  <c r="AR17" i="4"/>
  <c r="AQ17" i="4"/>
  <c r="AP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AV16" i="4"/>
  <c r="AU16" i="4"/>
  <c r="AT16" i="4"/>
  <c r="AS16" i="4"/>
  <c r="AS14" i="4" s="1"/>
  <c r="AR16" i="4"/>
  <c r="AQ16" i="4"/>
  <c r="AP16" i="4"/>
  <c r="AN16" i="4"/>
  <c r="AN14" i="4" s="1"/>
  <c r="AM16" i="4"/>
  <c r="AL16" i="4"/>
  <c r="AK16" i="4"/>
  <c r="AJ16" i="4"/>
  <c r="AJ14" i="4" s="1"/>
  <c r="AI16" i="4"/>
  <c r="AH16" i="4"/>
  <c r="AG16" i="4"/>
  <c r="AF16" i="4"/>
  <c r="AF14" i="4" s="1"/>
  <c r="AE16" i="4"/>
  <c r="AD16" i="4"/>
  <c r="AC16" i="4"/>
  <c r="AB16" i="4"/>
  <c r="AB14" i="4" s="1"/>
  <c r="AA16" i="4"/>
  <c r="Z16" i="4"/>
  <c r="Y16" i="4"/>
  <c r="X16" i="4"/>
  <c r="X14" i="4" s="1"/>
  <c r="W16" i="4"/>
  <c r="V16" i="4"/>
  <c r="U16" i="4"/>
  <c r="T16" i="4"/>
  <c r="T14" i="4" s="1"/>
  <c r="S16" i="4"/>
  <c r="R16" i="4"/>
  <c r="Q16" i="4"/>
  <c r="P16" i="4"/>
  <c r="P14" i="4" s="1"/>
  <c r="O16" i="4"/>
  <c r="AV15" i="4"/>
  <c r="AV14" i="4" s="1"/>
  <c r="AU15" i="4"/>
  <c r="AT15" i="4"/>
  <c r="AT14" i="4" s="1"/>
  <c r="AS15" i="4"/>
  <c r="AR15" i="4"/>
  <c r="AR14" i="4" s="1"/>
  <c r="AQ15" i="4"/>
  <c r="AP15" i="4"/>
  <c r="AP14" i="4" s="1"/>
  <c r="AN15" i="4"/>
  <c r="AM15" i="4"/>
  <c r="AM14" i="4" s="1"/>
  <c r="AL15" i="4"/>
  <c r="AK15" i="4"/>
  <c r="AK14" i="4" s="1"/>
  <c r="AJ15" i="4"/>
  <c r="AI15" i="4"/>
  <c r="AI14" i="4" s="1"/>
  <c r="AH15" i="4"/>
  <c r="AG15" i="4"/>
  <c r="AG14" i="4" s="1"/>
  <c r="AF15" i="4"/>
  <c r="AE15" i="4"/>
  <c r="AE14" i="4" s="1"/>
  <c r="AD15" i="4"/>
  <c r="AC15" i="4"/>
  <c r="AC14" i="4" s="1"/>
  <c r="AB15" i="4"/>
  <c r="AA15" i="4"/>
  <c r="AA14" i="4" s="1"/>
  <c r="Z15" i="4"/>
  <c r="Y15" i="4"/>
  <c r="Y14" i="4" s="1"/>
  <c r="X15" i="4"/>
  <c r="W15" i="4"/>
  <c r="W14" i="4" s="1"/>
  <c r="V15" i="4"/>
  <c r="U15" i="4"/>
  <c r="U14" i="4" s="1"/>
  <c r="T15" i="4"/>
  <c r="S15" i="4"/>
  <c r="S14" i="4" s="1"/>
  <c r="R15" i="4"/>
  <c r="Q15" i="4"/>
  <c r="Q14" i="4" s="1"/>
  <c r="P15" i="4"/>
  <c r="O15" i="4"/>
  <c r="O14" i="4" s="1"/>
  <c r="AU14" i="4"/>
  <c r="AQ14" i="4"/>
  <c r="AL14" i="4"/>
  <c r="AH14" i="4"/>
  <c r="AD14" i="4"/>
  <c r="Z14" i="4"/>
  <c r="V14" i="4"/>
  <c r="R14" i="4"/>
  <c r="H13" i="4"/>
  <c r="H6" i="4"/>
  <c r="X42" i="3"/>
  <c r="W42" i="3"/>
  <c r="V42" i="3"/>
  <c r="T42" i="3" s="1"/>
  <c r="T40" i="3" s="1"/>
  <c r="T20" i="3" s="1"/>
  <c r="U42" i="3"/>
  <c r="U40" i="3" s="1"/>
  <c r="U20" i="3" s="1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S40" i="3"/>
  <c r="R40" i="3"/>
  <c r="Q40" i="3"/>
  <c r="P40" i="3"/>
  <c r="O40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X29" i="3"/>
  <c r="W29" i="3"/>
  <c r="U29" i="3" s="1"/>
  <c r="U26" i="3" s="1"/>
  <c r="U16" i="3" s="1"/>
  <c r="U14" i="3" s="1"/>
  <c r="V29" i="3"/>
  <c r="T29" i="3" s="1"/>
  <c r="P29" i="3"/>
  <c r="X28" i="3"/>
  <c r="V28" i="3" s="1"/>
  <c r="W28" i="3"/>
  <c r="U28" i="3"/>
  <c r="P28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S26" i="3"/>
  <c r="R26" i="3"/>
  <c r="Q26" i="3"/>
  <c r="P26" i="3"/>
  <c r="O26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H22" i="3"/>
  <c r="AT20" i="3"/>
  <c r="AS20" i="3"/>
  <c r="AR20" i="3"/>
  <c r="AQ20" i="3"/>
  <c r="AQ14" i="3" s="1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S20" i="3"/>
  <c r="R20" i="3"/>
  <c r="Q20" i="3"/>
  <c r="P20" i="3"/>
  <c r="O20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AT17" i="3"/>
  <c r="AS17" i="3"/>
  <c r="AR17" i="3"/>
  <c r="AQ17" i="3"/>
  <c r="AP17" i="3"/>
  <c r="AO17" i="3"/>
  <c r="AN17" i="3"/>
  <c r="AM17" i="3"/>
  <c r="AM14" i="3" s="1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S16" i="3"/>
  <c r="R16" i="3"/>
  <c r="Q16" i="3"/>
  <c r="P16" i="3"/>
  <c r="O16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O14" i="3" s="1"/>
  <c r="AT14" i="3"/>
  <c r="AS14" i="3"/>
  <c r="AR14" i="3"/>
  <c r="AP14" i="3"/>
  <c r="AO14" i="3"/>
  <c r="AN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S14" i="3"/>
  <c r="R14" i="3"/>
  <c r="Q14" i="3"/>
  <c r="P14" i="3"/>
  <c r="H13" i="3"/>
  <c r="H6" i="3"/>
  <c r="O30" i="2"/>
  <c r="M30" i="2"/>
  <c r="L30" i="2"/>
  <c r="J30" i="2"/>
  <c r="O29" i="2"/>
  <c r="M29" i="2"/>
  <c r="L29" i="2"/>
  <c r="J29" i="2"/>
  <c r="O28" i="2"/>
  <c r="M28" i="2"/>
  <c r="L28" i="2"/>
  <c r="J28" i="2"/>
  <c r="O26" i="2"/>
  <c r="M26" i="2" s="1"/>
  <c r="N26" i="2"/>
  <c r="L26" i="2"/>
  <c r="K26" i="2"/>
  <c r="J26" i="2" s="1"/>
  <c r="O25" i="2"/>
  <c r="N25" i="2"/>
  <c r="M25" i="2"/>
  <c r="L25" i="2"/>
  <c r="K25" i="2"/>
  <c r="J25" i="2"/>
  <c r="O24" i="2"/>
  <c r="M24" i="2" s="1"/>
  <c r="N24" i="2"/>
  <c r="L24" i="2"/>
  <c r="K24" i="2"/>
  <c r="J24" i="2" s="1"/>
  <c r="O23" i="2"/>
  <c r="N23" i="2"/>
  <c r="M23" i="2"/>
  <c r="L23" i="2"/>
  <c r="K23" i="2"/>
  <c r="J23" i="2"/>
  <c r="O22" i="2"/>
  <c r="M22" i="2" s="1"/>
  <c r="N22" i="2"/>
  <c r="L22" i="2"/>
  <c r="K22" i="2"/>
  <c r="J22" i="2" s="1"/>
  <c r="O21" i="2"/>
  <c r="N21" i="2"/>
  <c r="M21" i="2"/>
  <c r="L21" i="2"/>
  <c r="K21" i="2"/>
  <c r="J21" i="2"/>
  <c r="O20" i="2"/>
  <c r="M20" i="2" s="1"/>
  <c r="L20" i="2"/>
  <c r="J20" i="2"/>
  <c r="N19" i="2"/>
  <c r="M19" i="2" s="1"/>
  <c r="K19" i="2"/>
  <c r="J19" i="2"/>
  <c r="O18" i="2"/>
  <c r="M18" i="2" s="1"/>
  <c r="N18" i="2"/>
  <c r="L18" i="2"/>
  <c r="L14" i="2" s="1"/>
  <c r="K18" i="2"/>
  <c r="J18" i="2" s="1"/>
  <c r="N17" i="2"/>
  <c r="M17" i="2"/>
  <c r="K17" i="2"/>
  <c r="J17" i="2" s="1"/>
  <c r="N16" i="2"/>
  <c r="M16" i="2"/>
  <c r="K16" i="2"/>
  <c r="J16" i="2" s="1"/>
  <c r="N15" i="2"/>
  <c r="M15" i="2"/>
  <c r="K15" i="2"/>
  <c r="J15" i="2" s="1"/>
  <c r="O13" i="2"/>
  <c r="M13" i="2" s="1"/>
  <c r="N13" i="2"/>
  <c r="L13" i="2"/>
  <c r="K13" i="2"/>
  <c r="J13" i="2" s="1"/>
  <c r="H8" i="2"/>
  <c r="K8" i="1"/>
  <c r="V26" i="3" l="1"/>
  <c r="V16" i="3" s="1"/>
  <c r="V14" i="3" s="1"/>
  <c r="T28" i="3"/>
  <c r="T26" i="3" s="1"/>
  <c r="T16" i="3" s="1"/>
  <c r="T14" i="3" s="1"/>
  <c r="V40" i="3"/>
  <c r="V20" i="3" s="1"/>
  <c r="W26" i="3"/>
  <c r="W16" i="3" s="1"/>
  <c r="W14" i="3" s="1"/>
  <c r="N14" i="2"/>
  <c r="K14" i="2"/>
  <c r="J14" i="2" s="1"/>
  <c r="O14" i="2"/>
  <c r="M14" i="2" l="1"/>
</calcChain>
</file>

<file path=xl/sharedStrings.xml><?xml version="1.0" encoding="utf-8"?>
<sst xmlns="http://schemas.openxmlformats.org/spreadsheetml/2006/main" count="287" uniqueCount="118">
  <si>
    <t>Мониторинг инвестиционных программ субъектов Российской Федерации по сетевым организациям</t>
  </si>
  <si>
    <t>Субъект РФ</t>
  </si>
  <si>
    <t>Красноярский край</t>
  </si>
  <si>
    <t>год</t>
  </si>
  <si>
    <t>квартал</t>
  </si>
  <si>
    <t>Период</t>
  </si>
  <si>
    <t>IV квартал</t>
  </si>
  <si>
    <t>Руководитель</t>
  </si>
  <si>
    <t>Фамилия, имя, отчество</t>
  </si>
  <si>
    <t>Щербаков Андрей Петрович</t>
  </si>
  <si>
    <t>(код) номер телефона</t>
  </si>
  <si>
    <t>8-(391-39) 3-19-80</t>
  </si>
  <si>
    <t>Дата составления отчета</t>
  </si>
  <si>
    <t>№ п/п</t>
  </si>
  <si>
    <t>Наименование показателя</t>
  </si>
  <si>
    <t>План, тыс. руб. без НДС</t>
  </si>
  <si>
    <t>Факт, тыс. руб. без НДС</t>
  </si>
  <si>
    <t>Итого по субъекту РФ</t>
  </si>
  <si>
    <t>Утверждено по методу индексации тарифов, методу долгосрочной индексации или методу экономически обоснованных расходов</t>
  </si>
  <si>
    <t>Утверждено по методу RAB</t>
  </si>
  <si>
    <t>1</t>
  </si>
  <si>
    <t>Итого в отчетном году</t>
  </si>
  <si>
    <t>1.1</t>
  </si>
  <si>
    <t>Итого за счет регулируемых тарифов на передачу электрической энергии</t>
  </si>
  <si>
    <t>1.1.1</t>
  </si>
  <si>
    <t>Амортизация</t>
  </si>
  <si>
    <t>х</t>
  </si>
  <si>
    <t>1.1.2</t>
  </si>
  <si>
    <t>Прибыль на капитальные вложения</t>
  </si>
  <si>
    <t>1.1.3</t>
  </si>
  <si>
    <t>Расчетная предпринимательская прибыль</t>
  </si>
  <si>
    <t>1.1.4</t>
  </si>
  <si>
    <t>Выпадающие доходы от льготного технологического присоединения</t>
  </si>
  <si>
    <t>1.1.5</t>
  </si>
  <si>
    <t>Лизинговые платежи</t>
  </si>
  <si>
    <t>1.1.6</t>
  </si>
  <si>
    <t>Возврат и доход на капитал</t>
  </si>
  <si>
    <t>1.2</t>
  </si>
  <si>
    <t>За счет платы за технологическое присоединение к электрическим сетям</t>
  </si>
  <si>
    <t>1.3</t>
  </si>
  <si>
    <t>Возврат НДС</t>
  </si>
  <si>
    <t>1.4</t>
  </si>
  <si>
    <t>Дополнительная эмиссия акций</t>
  </si>
  <si>
    <t>1.5</t>
  </si>
  <si>
    <t>Заемные средства</t>
  </si>
  <si>
    <t>1.6</t>
  </si>
  <si>
    <t xml:space="preserve">Бюджетные средства </t>
  </si>
  <si>
    <t>1.7</t>
  </si>
  <si>
    <t>За счет иных источников</t>
  </si>
  <si>
    <t>Справочно</t>
  </si>
  <si>
    <t>Структура источников финансирования RAB</t>
  </si>
  <si>
    <t>Собственный капитал</t>
  </si>
  <si>
    <t>Привлеченный капитал</t>
  </si>
  <si>
    <t>Показатели</t>
  </si>
  <si>
    <t>Сроки реализации проекта</t>
  </si>
  <si>
    <t>Физические параметры проекта</t>
  </si>
  <si>
    <t>Стоимость реализации мероприятия, всего (в течение всех периодов реализации проекта), тыс руб без НДС</t>
  </si>
  <si>
    <t>Источники финансирования в отчётном году, тыс руб без НДС</t>
  </si>
  <si>
    <t>Примечание</t>
  </si>
  <si>
    <t>Год начала проекта</t>
  </si>
  <si>
    <t>Год окончания проекта</t>
  </si>
  <si>
    <t>Вводимая мощность, протяженность сетей</t>
  </si>
  <si>
    <t>План по вводу на период регулирования</t>
  </si>
  <si>
    <t>Ед. изм.
(МВА, км)</t>
  </si>
  <si>
    <t>Итого в отчётном году</t>
  </si>
  <si>
    <t>Итого</t>
  </si>
  <si>
    <t>За счет регулируемых тарифов на передачу электрической энергии</t>
  </si>
  <si>
    <t>За счет платы за технологическое присоединение</t>
  </si>
  <si>
    <t>Всего</t>
  </si>
  <si>
    <t>План</t>
  </si>
  <si>
    <t>Факт (нарастающим итогом)</t>
  </si>
  <si>
    <t>План 1
(учтено в НВВ)*</t>
  </si>
  <si>
    <t>План 2
(утверждено до начала текущего года)**</t>
  </si>
  <si>
    <t>План 3
(скорректировано в течении текущего года)***</t>
  </si>
  <si>
    <t>Факт (финансирование)</t>
  </si>
  <si>
    <t>Период (год долгосрочного периода регулирования)</t>
  </si>
  <si>
    <t>Технологическое присоединение</t>
  </si>
  <si>
    <t>Реконструкция, модернизация, техническое перевооружение</t>
  </si>
  <si>
    <t>Инвестиционные проекты, реализация которых обуславливается схемами и программами перспективного развития электроэнергетики</t>
  </si>
  <si>
    <t>Прочее новое строительство объектов электросетевого хозяйства</t>
  </si>
  <si>
    <t>Покупка земельных участков для целей реализации инвестиционных проектов</t>
  </si>
  <si>
    <t>Прочие инвестиционные проекты</t>
  </si>
  <si>
    <t>r_1_1</t>
  </si>
  <si>
    <t>1.1.0</t>
  </si>
  <si>
    <t>Добавить</t>
  </si>
  <si>
    <t>r_1_2</t>
  </si>
  <si>
    <t>1.2.0</t>
  </si>
  <si>
    <t>О</t>
  </si>
  <si>
    <t>1.2.1</t>
  </si>
  <si>
    <t>Модернизация систем учета электроэнергии во исполнение требований ФЗ №522 (истечение МПИ, срока эксплуатации и вышедших из строя)</t>
  </si>
  <si>
    <t>-</t>
  </si>
  <si>
    <t>119</t>
  </si>
  <si>
    <t>шт</t>
  </si>
  <si>
    <t>1.2.2</t>
  </si>
  <si>
    <t>Создание ИСУ юго-западного района п. Шушенское</t>
  </si>
  <si>
    <t>25</t>
  </si>
  <si>
    <t>r_1_3</t>
  </si>
  <si>
    <t>1.3.0</t>
  </si>
  <si>
    <t>r_1_4</t>
  </si>
  <si>
    <t>1.4.0</t>
  </si>
  <si>
    <t>r_1_5</t>
  </si>
  <si>
    <t>1.5.0</t>
  </si>
  <si>
    <t>r_1_6</t>
  </si>
  <si>
    <t>1.6.0</t>
  </si>
  <si>
    <t>1.6.1</t>
  </si>
  <si>
    <t>Приобретение  экскаватора-погрузчика JCB 5CX с навесным оборудованием (аналог)</t>
  </si>
  <si>
    <t>Скрыть примечания</t>
  </si>
  <si>
    <t>* Плановые значения указываются на основании источников, учтенных в НВВ при установлении регулируемых цен (тарифов) на соответсвующий период регулирования</t>
  </si>
  <si>
    <t>** Плановые значения указываются на основании источников, учтенных при утверждении/корректировки инвестиционной программы до начала текущего года</t>
  </si>
  <si>
    <t>*** Плановые значения указываются на основании источников, учтенных при корректировки инвестиционной программы в течении текущего года</t>
  </si>
  <si>
    <t>Источники финансирования в отчетном году, тыс руб без НДС</t>
  </si>
  <si>
    <t>ИТОГО</t>
  </si>
  <si>
    <t>Бухгалтерская отчётность</t>
  </si>
  <si>
    <t>ВСЕГО</t>
  </si>
  <si>
    <t>Возврат и доход на капитал на инвестиции</t>
  </si>
  <si>
    <t>Начисленная амортизация по бухгалтерскому учету</t>
  </si>
  <si>
    <t>Начисленная прибыль (убыток)</t>
  </si>
  <si>
    <t>Полученные долгосрочные кредиты и займы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</si>
</sst>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9"/>
      <color theme="1"/>
      <name val="Tahoma"/>
      <family val="2"/>
      <charset val="204"/>
    </font>
    <font>
      <sz val="10"/>
      <name val="Tahoma"/>
      <family val="2"/>
      <charset val="204"/>
    </font>
    <font>
      <b/>
      <sz val="15"/>
      <name val="Tahoma"/>
      <family val="2"/>
      <charset val="204"/>
    </font>
    <font>
      <sz val="9"/>
      <color indexed="22"/>
      <name val="Tahoma"/>
      <family val="2"/>
      <charset val="204"/>
    </font>
    <font>
      <b/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5"/>
      <name val="Tahoma"/>
      <family val="2"/>
      <charset val="204"/>
    </font>
    <font>
      <sz val="11"/>
      <color rgb="FF666699"/>
      <name val="Wingdings 2"/>
      <family val="1"/>
      <charset val="2"/>
    </font>
    <font>
      <sz val="1"/>
      <color theme="0"/>
      <name val="Tahoma"/>
      <family val="2"/>
      <charset val="204"/>
    </font>
    <font>
      <sz val="1"/>
      <color indexed="9"/>
      <name val="Tahoma"/>
      <family val="2"/>
      <charset val="204"/>
    </font>
    <font>
      <u/>
      <sz val="9"/>
      <color indexed="54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rgb="FF3B73AF"/>
      <name val="Tahoma"/>
      <family val="2"/>
      <charset val="204"/>
    </font>
    <font>
      <b/>
      <sz val="1"/>
      <color indexed="9"/>
      <name val="Tahoma"/>
      <family val="2"/>
      <charset val="204"/>
    </font>
    <font>
      <sz val="9"/>
      <color indexed="6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4">
    <xf numFmtId="49" fontId="0" fillId="0" borderId="0" applyBorder="0">
      <alignment vertical="top"/>
    </xf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6" fillId="0" borderId="3" applyBorder="0">
      <alignment horizontal="center" vertical="center" wrapText="1"/>
    </xf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84">
    <xf numFmtId="49" fontId="0" fillId="0" borderId="0" xfId="0">
      <alignment vertical="top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right"/>
    </xf>
    <xf numFmtId="49" fontId="0" fillId="0" borderId="1" xfId="2" applyNumberFormat="1" applyFont="1" applyBorder="1" applyAlignment="1">
      <alignment horizontal="center" vertical="center" wrapText="1"/>
    </xf>
    <xf numFmtId="49" fontId="0" fillId="0" borderId="1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4" fillId="0" borderId="2" xfId="2" applyFont="1" applyBorder="1" applyAlignment="1">
      <alignment horizontal="right" vertical="center" wrapText="1" inden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9" fontId="4" fillId="0" borderId="0" xfId="0" applyFont="1">
      <alignment vertical="top"/>
    </xf>
    <xf numFmtId="49" fontId="4" fillId="0" borderId="0" xfId="0" applyFont="1" applyBorder="1">
      <alignment vertical="top"/>
    </xf>
    <xf numFmtId="0" fontId="0" fillId="0" borderId="0" xfId="1" applyFont="1" applyAlignment="1">
      <alignment horizontal="center" wrapText="1"/>
    </xf>
    <xf numFmtId="0" fontId="0" fillId="0" borderId="2" xfId="2" applyFont="1" applyBorder="1" applyAlignment="1">
      <alignment horizontal="right" vertical="center" wrapText="1" indent="1"/>
    </xf>
    <xf numFmtId="49" fontId="0" fillId="3" borderId="2" xfId="0" applyFill="1" applyBorder="1" applyAlignment="1" applyProtection="1">
      <alignment horizontal="center" vertical="center" wrapText="1"/>
      <protection locked="0"/>
    </xf>
    <xf numFmtId="49" fontId="0" fillId="3" borderId="2" xfId="0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wrapText="1"/>
    </xf>
    <xf numFmtId="0" fontId="4" fillId="0" borderId="0" xfId="3" applyFont="1" applyAlignment="1">
      <alignment wrapText="1"/>
    </xf>
    <xf numFmtId="0" fontId="4" fillId="0" borderId="2" xfId="2" applyFont="1" applyBorder="1" applyAlignment="1">
      <alignment horizontal="center" vertical="center" wrapText="1"/>
    </xf>
    <xf numFmtId="49" fontId="0" fillId="0" borderId="2" xfId="0" applyBorder="1" applyAlignment="1">
      <alignment horizontal="center" vertical="center" wrapText="1"/>
    </xf>
    <xf numFmtId="49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" applyNumberFormat="1" applyFont="1" applyAlignment="1">
      <alignment vertical="center"/>
    </xf>
    <xf numFmtId="0" fontId="4" fillId="0" borderId="0" xfId="2" applyFont="1" applyAlignment="1">
      <alignment vertical="center"/>
    </xf>
    <xf numFmtId="14" fontId="4" fillId="0" borderId="2" xfId="2" applyNumberFormat="1" applyFont="1" applyBorder="1" applyAlignment="1">
      <alignment horizontal="center" vertical="center" wrapText="1"/>
    </xf>
    <xf numFmtId="0" fontId="6" fillId="0" borderId="0" xfId="5" applyFont="1"/>
    <xf numFmtId="49" fontId="6" fillId="0" borderId="0" xfId="6" applyFont="1" applyAlignment="1">
      <alignment vertical="center" wrapText="1"/>
    </xf>
    <xf numFmtId="49" fontId="6" fillId="0" borderId="0" xfId="6" applyFont="1" applyAlignment="1">
      <alignment horizontal="center" vertical="center" wrapText="1"/>
    </xf>
    <xf numFmtId="49" fontId="6" fillId="0" borderId="0" xfId="7" applyNumberFormat="1" applyFont="1" applyAlignment="1">
      <alignment vertical="center"/>
    </xf>
    <xf numFmtId="0" fontId="6" fillId="0" borderId="0" xfId="5" applyFont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6" applyFont="1" applyBorder="1" applyAlignment="1">
      <alignment horizontal="center" vertical="center" wrapText="1"/>
    </xf>
    <xf numFmtId="0" fontId="10" fillId="0" borderId="1" xfId="7" applyFont="1" applyBorder="1" applyAlignment="1">
      <alignment horizontal="left" wrapText="1" indent="1"/>
    </xf>
    <xf numFmtId="0" fontId="10" fillId="0" borderId="1" xfId="0" applyNumberFormat="1" applyFont="1" applyBorder="1" applyAlignment="1">
      <alignment horizontal="left" wrapText="1" indent="1"/>
    </xf>
    <xf numFmtId="49" fontId="9" fillId="0" borderId="2" xfId="7" applyNumberFormat="1" applyFont="1" applyBorder="1" applyAlignment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1" fillId="0" borderId="0" xfId="5" applyFont="1"/>
    <xf numFmtId="49" fontId="9" fillId="0" borderId="2" xfId="0" applyFont="1" applyBorder="1" applyAlignment="1">
      <alignment horizontal="center" vertical="center" wrapText="1"/>
    </xf>
    <xf numFmtId="0" fontId="9" fillId="0" borderId="2" xfId="8" applyFont="1" applyBorder="1">
      <alignment horizontal="center" vertical="center" wrapText="1"/>
    </xf>
    <xf numFmtId="49" fontId="9" fillId="0" borderId="2" xfId="8" applyNumberFormat="1" applyFont="1" applyBorder="1">
      <alignment horizontal="center" vertical="center" wrapText="1"/>
    </xf>
    <xf numFmtId="49" fontId="9" fillId="0" borderId="2" xfId="0" applyFont="1" applyBorder="1" applyAlignment="1">
      <alignment horizontal="center" vertical="center" wrapText="1"/>
    </xf>
    <xf numFmtId="49" fontId="12" fillId="0" borderId="4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13" fillId="0" borderId="2" xfId="6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/>
    </xf>
    <xf numFmtId="4" fontId="9" fillId="2" borderId="2" xfId="5" applyNumberFormat="1" applyFont="1" applyFill="1" applyBorder="1" applyAlignment="1">
      <alignment horizontal="right" vertical="center" wrapText="1"/>
    </xf>
    <xf numFmtId="49" fontId="13" fillId="0" borderId="2" xfId="5" applyNumberFormat="1" applyFont="1" applyBorder="1" applyAlignment="1">
      <alignment horizontal="center" vertical="center"/>
    </xf>
    <xf numFmtId="49" fontId="13" fillId="0" borderId="5" xfId="6" applyFont="1" applyBorder="1" applyAlignment="1">
      <alignment horizontal="left" vertical="center" wrapText="1" indent="1"/>
    </xf>
    <xf numFmtId="49" fontId="9" fillId="0" borderId="2" xfId="5" applyNumberFormat="1" applyFont="1" applyBorder="1" applyAlignment="1">
      <alignment horizontal="center" vertical="center"/>
    </xf>
    <xf numFmtId="49" fontId="9" fillId="0" borderId="5" xfId="6" applyFont="1" applyBorder="1" applyAlignment="1">
      <alignment horizontal="left" vertical="center" wrapText="1" indent="2"/>
    </xf>
    <xf numFmtId="4" fontId="9" fillId="0" borderId="2" xfId="5" applyNumberFormat="1" applyFont="1" applyBorder="1" applyAlignment="1">
      <alignment horizontal="center" vertical="center" wrapText="1"/>
    </xf>
    <xf numFmtId="4" fontId="9" fillId="2" borderId="2" xfId="8" applyNumberFormat="1" applyFont="1" applyFill="1" applyBorder="1" applyAlignment="1">
      <alignment horizontal="right" vertical="center" wrapText="1"/>
    </xf>
    <xf numFmtId="49" fontId="13" fillId="0" borderId="2" xfId="6" applyFont="1" applyBorder="1" applyAlignment="1">
      <alignment horizontal="left" vertical="center" wrapText="1"/>
    </xf>
    <xf numFmtId="49" fontId="13" fillId="0" borderId="5" xfId="0" applyFont="1" applyBorder="1" applyAlignment="1">
      <alignment vertical="center"/>
    </xf>
    <xf numFmtId="49" fontId="14" fillId="0" borderId="2" xfId="0" applyFont="1" applyBorder="1" applyAlignment="1"/>
    <xf numFmtId="4" fontId="9" fillId="2" borderId="2" xfId="6" applyNumberFormat="1" applyFont="1" applyFill="1" applyBorder="1" applyAlignment="1">
      <alignment horizontal="right" vertical="center" wrapText="1"/>
    </xf>
    <xf numFmtId="4" fontId="9" fillId="0" borderId="2" xfId="6" applyNumberFormat="1" applyFont="1" applyBorder="1" applyAlignment="1">
      <alignment horizontal="center" vertical="center" wrapText="1"/>
    </xf>
    <xf numFmtId="49" fontId="6" fillId="0" borderId="0" xfId="0" applyFont="1">
      <alignment vertical="top"/>
    </xf>
    <xf numFmtId="49" fontId="6" fillId="0" borderId="0" xfId="0" applyFont="1" applyBorder="1">
      <alignment vertical="top"/>
    </xf>
    <xf numFmtId="0" fontId="4" fillId="0" borderId="0" xfId="9" applyFont="1" applyAlignment="1">
      <alignment horizontal="left" indent="1"/>
    </xf>
    <xf numFmtId="49" fontId="0" fillId="0" borderId="0" xfId="0" applyBorder="1" applyAlignment="1">
      <alignment horizontal="left" indent="1"/>
    </xf>
    <xf numFmtId="0" fontId="6" fillId="0" borderId="0" xfId="9" applyFont="1"/>
    <xf numFmtId="0" fontId="6" fillId="0" borderId="0" xfId="9" applyFont="1" applyAlignment="1">
      <alignment horizontal="left" wrapText="1"/>
    </xf>
    <xf numFmtId="0" fontId="6" fillId="0" borderId="0" xfId="9" applyFont="1" applyAlignment="1">
      <alignment wrapText="1"/>
    </xf>
    <xf numFmtId="49" fontId="9" fillId="0" borderId="6" xfId="9" applyNumberFormat="1" applyFont="1" applyBorder="1" applyAlignment="1">
      <alignment horizontal="center" vertical="center" wrapText="1"/>
    </xf>
    <xf numFmtId="49" fontId="9" fillId="0" borderId="5" xfId="9" applyNumberFormat="1" applyFont="1" applyBorder="1" applyAlignment="1">
      <alignment horizontal="center" vertical="center" wrapText="1"/>
    </xf>
    <xf numFmtId="49" fontId="9" fillId="0" borderId="7" xfId="9" applyNumberFormat="1" applyFont="1" applyBorder="1" applyAlignment="1">
      <alignment horizontal="center" vertical="center" wrapText="1"/>
    </xf>
    <xf numFmtId="49" fontId="9" fillId="0" borderId="1" xfId="9" applyNumberFormat="1" applyFont="1" applyBorder="1" applyAlignment="1">
      <alignment horizontal="center" vertical="center" wrapText="1"/>
    </xf>
    <xf numFmtId="49" fontId="9" fillId="0" borderId="8" xfId="9" applyNumberFormat="1" applyFont="1" applyBorder="1" applyAlignment="1">
      <alignment horizontal="center" vertical="center" wrapText="1"/>
    </xf>
    <xf numFmtId="49" fontId="9" fillId="0" borderId="9" xfId="9" applyNumberFormat="1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49" fontId="9" fillId="0" borderId="10" xfId="9" applyNumberFormat="1" applyFont="1" applyBorder="1" applyAlignment="1">
      <alignment horizontal="center" vertical="center" wrapText="1"/>
    </xf>
    <xf numFmtId="0" fontId="9" fillId="0" borderId="6" xfId="9" applyFont="1" applyBorder="1" applyAlignment="1">
      <alignment horizontal="center" vertical="center" wrapText="1"/>
    </xf>
    <xf numFmtId="49" fontId="9" fillId="0" borderId="11" xfId="9" applyNumberFormat="1" applyFont="1" applyBorder="1" applyAlignment="1">
      <alignment horizontal="center" vertical="center" wrapText="1"/>
    </xf>
    <xf numFmtId="49" fontId="9" fillId="0" borderId="12" xfId="9" applyNumberFormat="1" applyFont="1" applyBorder="1" applyAlignment="1">
      <alignment horizontal="center" vertical="center" wrapText="1"/>
    </xf>
    <xf numFmtId="49" fontId="9" fillId="0" borderId="13" xfId="9" applyNumberFormat="1" applyFont="1" applyBorder="1" applyAlignment="1">
      <alignment horizontal="center" vertical="center" wrapText="1"/>
    </xf>
    <xf numFmtId="0" fontId="9" fillId="0" borderId="8" xfId="9" applyFont="1" applyBorder="1" applyAlignment="1">
      <alignment horizontal="center" vertical="center" wrapText="1"/>
    </xf>
    <xf numFmtId="0" fontId="9" fillId="0" borderId="9" xfId="9" applyFont="1" applyBorder="1" applyAlignment="1">
      <alignment horizontal="center" vertical="center" wrapText="1"/>
    </xf>
    <xf numFmtId="49" fontId="9" fillId="0" borderId="8" xfId="6" applyFont="1" applyBorder="1" applyAlignment="1">
      <alignment horizontal="center" vertical="center" wrapText="1"/>
    </xf>
    <xf numFmtId="49" fontId="9" fillId="0" borderId="9" xfId="6" applyFont="1" applyBorder="1" applyAlignment="1">
      <alignment horizontal="center" vertical="center" wrapText="1"/>
    </xf>
    <xf numFmtId="0" fontId="9" fillId="0" borderId="10" xfId="9" applyFont="1" applyBorder="1" applyAlignment="1">
      <alignment horizontal="center" vertical="center" wrapText="1"/>
    </xf>
    <xf numFmtId="49" fontId="9" fillId="0" borderId="14" xfId="9" applyNumberFormat="1" applyFont="1" applyBorder="1" applyAlignment="1">
      <alignment horizontal="center" vertical="center" wrapText="1"/>
    </xf>
    <xf numFmtId="49" fontId="9" fillId="0" borderId="15" xfId="9" applyNumberFormat="1" applyFont="1" applyBorder="1" applyAlignment="1">
      <alignment horizontal="center" vertical="center" wrapText="1"/>
    </xf>
    <xf numFmtId="49" fontId="9" fillId="0" borderId="4" xfId="9" applyNumberFormat="1" applyFont="1" applyBorder="1" applyAlignment="1">
      <alignment horizontal="center" vertical="center" wrapText="1"/>
    </xf>
    <xf numFmtId="49" fontId="9" fillId="0" borderId="5" xfId="6" applyFont="1" applyBorder="1" applyAlignment="1">
      <alignment horizontal="center" vertical="center" wrapText="1"/>
    </xf>
    <xf numFmtId="49" fontId="9" fillId="0" borderId="7" xfId="6" applyFont="1" applyBorder="1" applyAlignment="1">
      <alignment horizontal="center" vertical="center" wrapText="1"/>
    </xf>
    <xf numFmtId="0" fontId="9" fillId="0" borderId="14" xfId="9" applyFont="1" applyBorder="1" applyAlignment="1">
      <alignment horizontal="center" vertical="center" wrapText="1"/>
    </xf>
    <xf numFmtId="0" fontId="9" fillId="0" borderId="15" xfId="9" applyFont="1" applyBorder="1" applyAlignment="1">
      <alignment horizontal="center" vertical="center" wrapText="1"/>
    </xf>
    <xf numFmtId="49" fontId="9" fillId="0" borderId="14" xfId="6" applyFont="1" applyBorder="1" applyAlignment="1">
      <alignment horizontal="center" vertical="center" wrapText="1"/>
    </xf>
    <xf numFmtId="49" fontId="9" fillId="0" borderId="15" xfId="6" applyFont="1" applyBorder="1" applyAlignment="1">
      <alignment horizontal="center" vertical="center" wrapText="1"/>
    </xf>
    <xf numFmtId="49" fontId="9" fillId="0" borderId="16" xfId="9" applyNumberFormat="1" applyFont="1" applyBorder="1" applyAlignment="1">
      <alignment horizontal="center" vertical="center" wrapText="1"/>
    </xf>
    <xf numFmtId="0" fontId="9" fillId="0" borderId="16" xfId="9" applyFont="1" applyBorder="1" applyAlignment="1">
      <alignment horizontal="center" vertical="center" wrapText="1"/>
    </xf>
    <xf numFmtId="49" fontId="9" fillId="0" borderId="2" xfId="9" applyNumberFormat="1" applyFont="1" applyBorder="1" applyAlignment="1">
      <alignment horizontal="center" vertical="center" wrapText="1"/>
    </xf>
    <xf numFmtId="49" fontId="9" fillId="5" borderId="2" xfId="9" applyNumberFormat="1" applyFont="1" applyFill="1" applyBorder="1" applyAlignment="1">
      <alignment horizontal="center" vertical="center" wrapText="1"/>
    </xf>
    <xf numFmtId="49" fontId="0" fillId="0" borderId="0" xfId="0" applyBorder="1">
      <alignment vertical="top"/>
    </xf>
    <xf numFmtId="49" fontId="12" fillId="0" borderId="13" xfId="9" applyNumberFormat="1" applyFont="1" applyBorder="1" applyAlignment="1">
      <alignment horizontal="center" vertical="center"/>
    </xf>
    <xf numFmtId="0" fontId="12" fillId="0" borderId="13" xfId="9" applyFont="1" applyBorder="1" applyAlignment="1">
      <alignment horizontal="center" vertical="center"/>
    </xf>
    <xf numFmtId="0" fontId="4" fillId="0" borderId="0" xfId="9" applyFont="1" applyAlignment="1">
      <alignment horizontal="center" vertical="center" wrapText="1"/>
    </xf>
    <xf numFmtId="49" fontId="4" fillId="0" borderId="5" xfId="9" applyNumberFormat="1" applyFont="1" applyBorder="1" applyAlignment="1">
      <alignment horizontal="left" vertical="center" indent="1"/>
    </xf>
    <xf numFmtId="49" fontId="12" fillId="0" borderId="1" xfId="9" applyNumberFormat="1" applyFont="1" applyBorder="1" applyAlignment="1">
      <alignment horizontal="center" vertical="center"/>
    </xf>
    <xf numFmtId="0" fontId="12" fillId="0" borderId="1" xfId="9" applyFont="1" applyBorder="1" applyAlignment="1">
      <alignment horizontal="center" vertical="center"/>
    </xf>
    <xf numFmtId="0" fontId="12" fillId="0" borderId="7" xfId="9" applyFont="1" applyBorder="1" applyAlignment="1">
      <alignment horizontal="center" vertical="center"/>
    </xf>
    <xf numFmtId="49" fontId="15" fillId="0" borderId="0" xfId="0" applyFont="1">
      <alignment vertical="top"/>
    </xf>
    <xf numFmtId="49" fontId="6" fillId="0" borderId="16" xfId="9" applyNumberFormat="1" applyFont="1" applyBorder="1" applyAlignment="1">
      <alignment horizontal="center" vertical="center"/>
    </xf>
    <xf numFmtId="49" fontId="6" fillId="0" borderId="2" xfId="9" applyNumberFormat="1" applyFont="1" applyBorder="1" applyAlignment="1">
      <alignment horizontal="left" vertical="center" wrapText="1"/>
    </xf>
    <xf numFmtId="0" fontId="6" fillId="0" borderId="2" xfId="9" applyFont="1" applyBorder="1" applyAlignment="1">
      <alignment horizontal="center" vertical="center" wrapText="1"/>
    </xf>
    <xf numFmtId="4" fontId="6" fillId="2" borderId="2" xfId="9" applyNumberFormat="1" applyFont="1" applyFill="1" applyBorder="1" applyAlignment="1">
      <alignment horizontal="right" vertical="center" wrapText="1"/>
    </xf>
    <xf numFmtId="49" fontId="6" fillId="4" borderId="2" xfId="9" applyNumberFormat="1" applyFont="1" applyFill="1" applyBorder="1" applyAlignment="1" applyProtection="1">
      <alignment horizontal="left" vertical="center" wrapText="1"/>
      <protection locked="0"/>
    </xf>
    <xf numFmtId="2" fontId="6" fillId="0" borderId="0" xfId="9" applyNumberFormat="1" applyFont="1" applyAlignment="1">
      <alignment horizontal="center" vertical="center" wrapText="1"/>
    </xf>
    <xf numFmtId="49" fontId="11" fillId="0" borderId="0" xfId="0" applyFont="1">
      <alignment vertical="top"/>
    </xf>
    <xf numFmtId="49" fontId="4" fillId="0" borderId="2" xfId="9" applyNumberFormat="1" applyFont="1" applyBorder="1" applyAlignment="1">
      <alignment horizontal="center" vertical="center"/>
    </xf>
    <xf numFmtId="49" fontId="4" fillId="0" borderId="2" xfId="9" applyNumberFormat="1" applyFont="1" applyBorder="1" applyAlignment="1">
      <alignment horizontal="left" vertical="center" wrapText="1" indent="1"/>
    </xf>
    <xf numFmtId="0" fontId="4" fillId="0" borderId="2" xfId="9" applyFont="1" applyBorder="1" applyAlignment="1">
      <alignment horizontal="center" vertical="center" wrapText="1"/>
    </xf>
    <xf numFmtId="4" fontId="4" fillId="2" borderId="2" xfId="9" applyNumberFormat="1" applyFont="1" applyFill="1" applyBorder="1" applyAlignment="1">
      <alignment horizontal="right" vertical="center" wrapText="1"/>
    </xf>
    <xf numFmtId="49" fontId="4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9" applyNumberFormat="1" applyFont="1" applyBorder="1" applyAlignment="1">
      <alignment horizontal="center" vertical="center"/>
    </xf>
    <xf numFmtId="49" fontId="4" fillId="0" borderId="1" xfId="9" applyNumberFormat="1" applyFont="1" applyBorder="1" applyAlignment="1">
      <alignment horizontal="left" vertical="center" wrapText="1" indent="1"/>
    </xf>
    <xf numFmtId="0" fontId="4" fillId="0" borderId="1" xfId="9" applyFont="1" applyBorder="1" applyAlignment="1">
      <alignment horizontal="center" vertical="center" wrapText="1"/>
    </xf>
    <xf numFmtId="2" fontId="4" fillId="0" borderId="1" xfId="9" applyNumberFormat="1" applyFont="1" applyBorder="1" applyAlignment="1">
      <alignment horizontal="center" vertical="center" wrapText="1"/>
    </xf>
    <xf numFmtId="49" fontId="4" fillId="0" borderId="7" xfId="9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0" fillId="0" borderId="0" xfId="0" applyAlignment="1">
      <alignment horizontal="center" vertical="top"/>
    </xf>
    <xf numFmtId="49" fontId="16" fillId="0" borderId="1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left" vertical="center" indent="1"/>
    </xf>
    <xf numFmtId="49" fontId="6" fillId="0" borderId="1" xfId="0" applyFont="1" applyBorder="1" applyAlignment="1">
      <alignment horizontal="left" vertical="center"/>
    </xf>
    <xf numFmtId="49" fontId="6" fillId="0" borderId="1" xfId="0" applyFont="1" applyBorder="1" applyAlignment="1">
      <alignment horizontal="left" vertical="center" indent="1"/>
    </xf>
    <xf numFmtId="49" fontId="6" fillId="0" borderId="7" xfId="0" applyFont="1" applyBorder="1" applyAlignment="1">
      <alignment horizontal="left" vertical="center" indent="1"/>
    </xf>
    <xf numFmtId="49" fontId="4" fillId="0" borderId="2" xfId="9" applyNumberFormat="1" applyFont="1" applyBorder="1" applyAlignment="1">
      <alignment horizontal="center" vertical="center" wrapText="1"/>
    </xf>
    <xf numFmtId="49" fontId="17" fillId="0" borderId="0" xfId="0" applyFont="1">
      <alignment vertical="top"/>
    </xf>
    <xf numFmtId="49" fontId="2" fillId="0" borderId="0" xfId="0" applyFont="1" applyAlignment="1">
      <alignment horizontal="left" vertical="center"/>
    </xf>
    <xf numFmtId="49" fontId="18" fillId="0" borderId="5" xfId="9" applyNumberFormat="1" applyFont="1" applyBorder="1" applyAlignment="1">
      <alignment horizontal="center" vertical="center"/>
    </xf>
    <xf numFmtId="49" fontId="19" fillId="0" borderId="13" xfId="0" applyFont="1" applyBorder="1" applyAlignment="1">
      <alignment horizontal="left" vertical="center" indent="1"/>
    </xf>
    <xf numFmtId="49" fontId="0" fillId="0" borderId="1" xfId="0" applyBorder="1">
      <alignment vertical="top"/>
    </xf>
    <xf numFmtId="49" fontId="4" fillId="0" borderId="1" xfId="9" applyNumberFormat="1" applyFont="1" applyBorder="1" applyAlignment="1">
      <alignment horizontal="center" vertical="center" wrapText="1"/>
    </xf>
    <xf numFmtId="49" fontId="18" fillId="6" borderId="5" xfId="9" applyNumberFormat="1" applyFont="1" applyFill="1" applyBorder="1" applyAlignment="1">
      <alignment horizontal="center" vertical="center"/>
    </xf>
    <xf numFmtId="49" fontId="4" fillId="6" borderId="1" xfId="9" applyNumberFormat="1" applyFont="1" applyFill="1" applyBorder="1" applyAlignment="1">
      <alignment horizontal="left" vertical="center" wrapText="1" indent="1"/>
    </xf>
    <xf numFmtId="0" fontId="4" fillId="6" borderId="1" xfId="9" applyFont="1" applyFill="1" applyBorder="1" applyAlignment="1">
      <alignment horizontal="center" vertical="center" wrapText="1"/>
    </xf>
    <xf numFmtId="2" fontId="4" fillId="6" borderId="1" xfId="9" applyNumberFormat="1" applyFont="1" applyFill="1" applyBorder="1" applyAlignment="1">
      <alignment horizontal="center" vertical="center" wrapText="1"/>
    </xf>
    <xf numFmtId="49" fontId="4" fillId="6" borderId="7" xfId="9" applyNumberFormat="1" applyFont="1" applyFill="1" applyBorder="1" applyAlignment="1">
      <alignment horizontal="center" vertical="center" wrapText="1"/>
    </xf>
    <xf numFmtId="0" fontId="16" fillId="0" borderId="0" xfId="10" applyFont="1" applyAlignment="1">
      <alignment horizontal="center" vertical="center" wrapText="1"/>
    </xf>
    <xf numFmtId="49" fontId="4" fillId="3" borderId="2" xfId="9" applyNumberFormat="1" applyFont="1" applyFill="1" applyBorder="1" applyAlignment="1" applyProtection="1">
      <alignment horizontal="left" vertical="center" wrapText="1" indent="2"/>
      <protection locked="0"/>
    </xf>
    <xf numFmtId="1" fontId="0" fillId="3" borderId="2" xfId="9" applyNumberFormat="1" applyFont="1" applyFill="1" applyBorder="1" applyAlignment="1" applyProtection="1">
      <alignment horizontal="center" vertical="center" wrapText="1"/>
      <protection locked="0"/>
    </xf>
    <xf numFmtId="49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4" fillId="3" borderId="2" xfId="9" applyNumberFormat="1" applyFont="1" applyFill="1" applyBorder="1" applyAlignment="1" applyProtection="1">
      <alignment horizontal="right" vertical="center" wrapText="1"/>
      <protection locked="0"/>
    </xf>
    <xf numFmtId="4" fontId="9" fillId="2" borderId="2" xfId="9" applyNumberFormat="1" applyFont="1" applyFill="1" applyBorder="1" applyAlignment="1">
      <alignment horizontal="right" vertical="center" wrapText="1"/>
    </xf>
    <xf numFmtId="49" fontId="9" fillId="4" borderId="2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13" xfId="0" applyBorder="1">
      <alignment vertical="top"/>
    </xf>
    <xf numFmtId="0" fontId="4" fillId="0" borderId="13" xfId="9" applyFont="1" applyBorder="1" applyAlignment="1">
      <alignment horizontal="center" vertical="center" wrapText="1"/>
    </xf>
    <xf numFmtId="2" fontId="4" fillId="0" borderId="13" xfId="9" applyNumberFormat="1" applyFont="1" applyBorder="1" applyAlignment="1">
      <alignment horizontal="center" vertical="center" wrapText="1"/>
    </xf>
    <xf numFmtId="49" fontId="4" fillId="0" borderId="13" xfId="9" applyNumberFormat="1" applyFont="1" applyBorder="1" applyAlignment="1">
      <alignment horizontal="center" vertical="center" wrapText="1"/>
    </xf>
    <xf numFmtId="49" fontId="0" fillId="0" borderId="2" xfId="9" applyNumberFormat="1" applyFont="1" applyBorder="1" applyAlignment="1">
      <alignment horizontal="center" vertical="center"/>
    </xf>
    <xf numFmtId="49" fontId="18" fillId="0" borderId="5" xfId="0" applyFont="1" applyBorder="1" applyAlignment="1">
      <alignment horizontal="center" wrapText="1"/>
    </xf>
    <xf numFmtId="49" fontId="6" fillId="0" borderId="1" xfId="0" applyFont="1" applyBorder="1">
      <alignment vertical="top"/>
    </xf>
    <xf numFmtId="49" fontId="6" fillId="0" borderId="7" xfId="0" applyFont="1" applyBorder="1">
      <alignment vertical="top"/>
    </xf>
    <xf numFmtId="0" fontId="21" fillId="0" borderId="0" xfId="11" applyFont="1" applyBorder="1" applyAlignment="1" applyProtection="1">
      <alignment horizontal="left" vertical="center" indent="1"/>
    </xf>
    <xf numFmtId="0" fontId="0" fillId="0" borderId="0" xfId="0" applyNumberFormat="1" applyBorder="1" applyAlignment="1">
      <alignment horizontal="left" vertical="center" indent="1"/>
    </xf>
    <xf numFmtId="0" fontId="6" fillId="0" borderId="0" xfId="9" applyFont="1" applyAlignment="1">
      <alignment horizontal="left" vertical="top"/>
    </xf>
    <xf numFmtId="0" fontId="0" fillId="0" borderId="0" xfId="9" applyFont="1" applyAlignment="1">
      <alignment horizontal="left" vertical="center" indent="1"/>
    </xf>
    <xf numFmtId="49" fontId="6" fillId="0" borderId="0" xfId="0" applyFont="1" applyBorder="1" applyAlignment="1">
      <alignment horizontal="left" vertical="top"/>
    </xf>
    <xf numFmtId="0" fontId="6" fillId="0" borderId="0" xfId="9" applyFont="1" applyAlignment="1">
      <alignment horizontal="left"/>
    </xf>
    <xf numFmtId="49" fontId="9" fillId="0" borderId="2" xfId="9" applyNumberFormat="1" applyFont="1" applyBorder="1" applyAlignment="1">
      <alignment horizontal="center" vertical="center" wrapText="1"/>
    </xf>
    <xf numFmtId="0" fontId="9" fillId="0" borderId="2" xfId="9" applyFont="1" applyBorder="1" applyAlignment="1">
      <alignment horizontal="center" vertical="center" wrapText="1"/>
    </xf>
    <xf numFmtId="49" fontId="9" fillId="0" borderId="2" xfId="6" applyFont="1" applyBorder="1" applyAlignment="1">
      <alignment horizontal="center" vertical="center" wrapText="1"/>
    </xf>
    <xf numFmtId="49" fontId="9" fillId="0" borderId="2" xfId="6" applyFont="1" applyBorder="1" applyAlignment="1">
      <alignment horizontal="center" vertical="center" textRotation="90" wrapText="1"/>
    </xf>
    <xf numFmtId="0" fontId="9" fillId="0" borderId="2" xfId="12" applyFont="1" applyBorder="1" applyAlignment="1">
      <alignment horizontal="center" vertical="center"/>
    </xf>
    <xf numFmtId="49" fontId="4" fillId="5" borderId="2" xfId="9" applyNumberFormat="1" applyFont="1" applyFill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49" fontId="9" fillId="0" borderId="2" xfId="9" applyNumberFormat="1" applyFont="1" applyBorder="1" applyAlignment="1">
      <alignment horizontal="left" vertical="center" wrapText="1" indent="1"/>
    </xf>
    <xf numFmtId="49" fontId="4" fillId="6" borderId="5" xfId="9" applyNumberFormat="1" applyFont="1" applyFill="1" applyBorder="1" applyAlignment="1">
      <alignment horizontal="center" vertical="center"/>
    </xf>
    <xf numFmtId="49" fontId="4" fillId="6" borderId="7" xfId="9" applyNumberFormat="1" applyFont="1" applyFill="1" applyBorder="1" applyAlignment="1">
      <alignment wrapText="1"/>
    </xf>
    <xf numFmtId="49" fontId="22" fillId="0" borderId="5" xfId="0" applyFont="1" applyBorder="1" applyAlignment="1">
      <alignment horizontal="left" vertical="center" indent="1"/>
    </xf>
    <xf numFmtId="49" fontId="6" fillId="0" borderId="1" xfId="0" applyFont="1" applyBorder="1" applyAlignment="1">
      <alignment horizontal="left" vertical="center" wrapText="1"/>
    </xf>
    <xf numFmtId="0" fontId="6" fillId="0" borderId="0" xfId="13" applyFont="1"/>
    <xf numFmtId="0" fontId="23" fillId="0" borderId="0" xfId="11" applyFont="1" applyBorder="1" applyAlignment="1" applyProtection="1">
      <alignment horizontal="left" vertical="center" indent="1"/>
    </xf>
    <xf numFmtId="49" fontId="6" fillId="0" borderId="0" xfId="0" applyFont="1" applyBorder="1" applyAlignment="1">
      <alignment horizontal="center" vertical="top"/>
    </xf>
  </cellXfs>
  <cellStyles count="14">
    <cellStyle name="Normal_баланс для заливки" xfId="7" xr:uid="{814824BF-B484-42BE-811E-E19000279878}"/>
    <cellStyle name="Гиперссылка 2" xfId="11" xr:uid="{87CB6078-1AB1-4511-A9E8-883C14A083CD}"/>
    <cellStyle name="ЗаголовокСтолбца" xfId="8" xr:uid="{BBB75F49-62E3-45FF-B0D4-F51202BF9AAF}"/>
    <cellStyle name="Обычный" xfId="0" builtinId="0"/>
    <cellStyle name="Обычный 14" xfId="10" xr:uid="{C1782312-C2A2-4C1B-B697-3825C2E96E20}"/>
    <cellStyle name="Обычный 3" xfId="12" xr:uid="{42AF3BA5-6EC8-4B8E-8D56-83E84CF2D2FE}"/>
    <cellStyle name="Обычный_20E2" xfId="6" xr:uid="{E7562625-1827-4652-8A8C-73DA9C8E6914}"/>
    <cellStyle name="Обычный_FORM3.1" xfId="13" xr:uid="{3AACC137-1AD8-443E-B0FB-B06781BAC7AA}"/>
    <cellStyle name="Обычный_Forma_1" xfId="3" xr:uid="{EA4028FC-72E7-4A43-991F-2D37E46CDE2F}"/>
    <cellStyle name="Обычный_PRIL1.ELECTR" xfId="1" xr:uid="{88486699-0600-4C50-ACF3-8CBAFA38D715}"/>
    <cellStyle name="Обычный_proverka" xfId="5" xr:uid="{B3EF9838-5502-43A8-9618-E6DC87EE7E83}"/>
    <cellStyle name="Обычный_ЖКУ_проект3" xfId="2" xr:uid="{ABE4CE41-7BA8-4962-B870-62B52AC0E961}"/>
    <cellStyle name="Обычный_Инвестиции Сети Сбыты ЭСО" xfId="9" xr:uid="{4000B5B6-FB3C-4A96-BB90-998EAFEF9B4D}"/>
    <cellStyle name="Обычный_форма 1 водопровод для орг_CALC.KV.4.78(v1.0) 2" xfId="4" xr:uid="{809D3148-B657-49B7-BC3D-562D93ED76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54;&#1090;&#1095;&#1077;&#1090;&#1099;%20!!!!\NET.INV\2023\NET.INV.2023(v1.0.4)%204%20&#1082;&#107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1"/>
      <sheetName val="mod_Load"/>
      <sheetName val="Инструкция"/>
      <sheetName val="Лог обновления"/>
      <sheetName val="Титульный"/>
      <sheetName val="Справочники"/>
      <sheetName val="Загрузка данных"/>
      <sheetName val="Свод"/>
      <sheetName val="CO1"/>
      <sheetName val="CO2"/>
      <sheetName val="Комментарии"/>
      <sheetName val="Проверка"/>
      <sheetName val="et_union"/>
      <sheetName val="TEHSHEET"/>
      <sheetName val="modProv"/>
      <sheetName val="modfrmReestr"/>
      <sheetName val="modfrmMultiAdd"/>
      <sheetName val="Проверка_back"/>
      <sheetName val="modfrmMonthYearChoose"/>
      <sheetName val="AllSheetsInThisWorkbook"/>
      <sheetName val="modfrmDateChoose"/>
      <sheetName val="modfrmCheckUpdates"/>
      <sheetName val="mod_Coms"/>
      <sheetName val="modUpdTemplMain"/>
      <sheetName val="REESTR_MO"/>
      <sheetName val="REESTR_FILTERED"/>
      <sheetName val="REESTR_ORG"/>
      <sheetName val="modCommandButton"/>
      <sheetName val="modInfo"/>
      <sheetName val="modServiceModule"/>
      <sheetName val="modInstruction"/>
      <sheetName val="mod_wb"/>
      <sheetName val="mod_Tit"/>
      <sheetName val="mod_00"/>
      <sheetName val="mod_04"/>
      <sheetName val="mod_03"/>
      <sheetName val="mod_02"/>
      <sheetName val="et_union_v"/>
      <sheetName val="modfrmDoubleVal"/>
      <sheetName val="REESTR_ORG_EE"/>
    </sheetNames>
    <sheetDataSet>
      <sheetData sheetId="0"/>
      <sheetData sheetId="1"/>
      <sheetData sheetId="2">
        <row r="3">
          <cell r="B3" t="str">
            <v>Версия 1.0.4</v>
          </cell>
        </row>
      </sheetData>
      <sheetData sheetId="3"/>
      <sheetData sheetId="4">
        <row r="11">
          <cell r="J11" t="str">
            <v>Красноярский край</v>
          </cell>
        </row>
        <row r="13">
          <cell r="J13">
            <v>2023</v>
          </cell>
        </row>
      </sheetData>
      <sheetData sheetId="5">
        <row r="8">
          <cell r="H8" t="str">
            <v>А. Регулирующихся методом индексации, методом долгосрочной индексации или методом экономически обоснованных расходов</v>
          </cell>
        </row>
        <row r="11">
          <cell r="I11" t="str">
            <v>МУП "Шушенские ТЭС"</v>
          </cell>
        </row>
        <row r="14">
          <cell r="H14" t="str">
            <v>В. Регулирующихся методом доходности инвестированного капитала (RAB)</v>
          </cell>
        </row>
      </sheetData>
      <sheetData sheetId="6"/>
      <sheetData sheetId="7"/>
      <sheetData sheetId="8">
        <row r="14">
          <cell r="T14">
            <v>9787.5269100000005</v>
          </cell>
          <cell r="Y14">
            <v>5433</v>
          </cell>
          <cell r="Z14">
            <v>5473.7502999999997</v>
          </cell>
          <cell r="AA14">
            <v>4300</v>
          </cell>
          <cell r="AB14">
            <v>4313.7766099999999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</sheetData>
      <sheetData sheetId="9">
        <row r="14">
          <cell r="T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</sheetData>
      <sheetData sheetId="10"/>
      <sheetData sheetId="11"/>
      <sheetData sheetId="12"/>
      <sheetData sheetId="13">
        <row r="2">
          <cell r="B2" t="str">
            <v>Алтайский край</v>
          </cell>
          <cell r="E2">
            <v>2015</v>
          </cell>
          <cell r="H2" t="str">
            <v>I квартал</v>
          </cell>
        </row>
        <row r="3">
          <cell r="B3" t="str">
            <v>Амурская область</v>
          </cell>
          <cell r="E3">
            <v>2016</v>
          </cell>
          <cell r="H3" t="str">
            <v>II квартал</v>
          </cell>
        </row>
        <row r="4">
          <cell r="B4" t="str">
            <v>Архангельская область</v>
          </cell>
          <cell r="E4">
            <v>2017</v>
          </cell>
          <cell r="H4" t="str">
            <v>III квартал</v>
          </cell>
        </row>
        <row r="5">
          <cell r="B5" t="str">
            <v>Астраханская область</v>
          </cell>
          <cell r="E5">
            <v>2018</v>
          </cell>
          <cell r="H5" t="str">
            <v>IV квартал</v>
          </cell>
        </row>
        <row r="6">
          <cell r="B6" t="str">
            <v>Белгородская область</v>
          </cell>
          <cell r="E6">
            <v>2019</v>
          </cell>
          <cell r="H6" t="str">
            <v>год</v>
          </cell>
        </row>
        <row r="7">
          <cell r="B7" t="str">
            <v>Брянская область</v>
          </cell>
          <cell r="E7">
            <v>2020</v>
          </cell>
        </row>
        <row r="8">
          <cell r="B8" t="str">
            <v>Владимирская область</v>
          </cell>
          <cell r="E8">
            <v>2021</v>
          </cell>
        </row>
        <row r="9">
          <cell r="B9" t="str">
            <v>Волгоградская область</v>
          </cell>
          <cell r="E9">
            <v>2022</v>
          </cell>
        </row>
        <row r="10">
          <cell r="B10" t="str">
            <v>Вологодская область</v>
          </cell>
          <cell r="E10">
            <v>2023</v>
          </cell>
        </row>
        <row r="11">
          <cell r="B11" t="str">
            <v>Воронежская область</v>
          </cell>
          <cell r="E11">
            <v>2024</v>
          </cell>
        </row>
        <row r="12">
          <cell r="B12" t="str">
            <v>г.Байконур</v>
          </cell>
          <cell r="E12">
            <v>2025</v>
          </cell>
        </row>
        <row r="13">
          <cell r="B13" t="str">
            <v>г. Москва</v>
          </cell>
          <cell r="E13">
            <v>2026</v>
          </cell>
        </row>
        <row r="14">
          <cell r="B14" t="str">
            <v>г.Санкт-Петербург</v>
          </cell>
          <cell r="E14">
            <v>2027</v>
          </cell>
        </row>
        <row r="15">
          <cell r="B15" t="str">
            <v>г.Севастополь</v>
          </cell>
          <cell r="E15">
            <v>2028</v>
          </cell>
        </row>
        <row r="16">
          <cell r="B16" t="str">
            <v>Донецкая Народная Республика</v>
          </cell>
          <cell r="E16">
            <v>2029</v>
          </cell>
        </row>
        <row r="17">
          <cell r="B17" t="str">
            <v>Еврейская автономная область</v>
          </cell>
        </row>
        <row r="18">
          <cell r="B18" t="str">
            <v>Забайкальский край</v>
          </cell>
        </row>
        <row r="19">
          <cell r="B19" t="str">
            <v>Запорожская область</v>
          </cell>
        </row>
        <row r="20">
          <cell r="B20" t="str">
            <v>Ивановская область</v>
          </cell>
        </row>
        <row r="21">
          <cell r="B21" t="str">
            <v>Иркутская область</v>
          </cell>
        </row>
        <row r="22">
          <cell r="B22" t="str">
            <v>Кабардино-Балкарская республика</v>
          </cell>
        </row>
        <row r="23">
          <cell r="B23" t="str">
            <v>Калининградская область</v>
          </cell>
        </row>
        <row r="24">
          <cell r="B24" t="str">
            <v>Калужская область</v>
          </cell>
        </row>
        <row r="25">
          <cell r="B25" t="str">
            <v>Камчатский край</v>
          </cell>
        </row>
        <row r="26">
          <cell r="B26" t="str">
            <v>Карачаево-Черкесская республика</v>
          </cell>
        </row>
        <row r="27">
          <cell r="B27" t="str">
            <v>Кемеровская область</v>
          </cell>
        </row>
        <row r="28">
          <cell r="B28" t="str">
            <v>Кировская область</v>
          </cell>
        </row>
        <row r="29">
          <cell r="B29" t="str">
            <v>Костромская область</v>
          </cell>
        </row>
        <row r="30">
          <cell r="B30" t="str">
            <v>Краснодарский край</v>
          </cell>
        </row>
        <row r="31">
          <cell r="B31" t="str">
            <v>Красноярский край</v>
          </cell>
        </row>
        <row r="32">
          <cell r="B32" t="str">
            <v>Курганская область</v>
          </cell>
        </row>
        <row r="33">
          <cell r="B33" t="str">
            <v>Курская область</v>
          </cell>
        </row>
        <row r="34">
          <cell r="B34" t="str">
            <v>Ленинградская область</v>
          </cell>
        </row>
        <row r="35">
          <cell r="B35" t="str">
            <v>Липецкая область</v>
          </cell>
        </row>
        <row r="36">
          <cell r="B36" t="str">
            <v>Луганская Народная Республика</v>
          </cell>
        </row>
        <row r="37">
          <cell r="B37" t="str">
            <v>Магаданская область</v>
          </cell>
        </row>
        <row r="38">
          <cell r="B38" t="str">
            <v>Московская область</v>
          </cell>
        </row>
        <row r="39">
          <cell r="B39" t="str">
            <v>Мурманская область</v>
          </cell>
        </row>
        <row r="40">
          <cell r="B40" t="str">
            <v>Ненецкий автономный округ</v>
          </cell>
        </row>
        <row r="41">
          <cell r="B41" t="str">
            <v>Нижегородская область</v>
          </cell>
        </row>
        <row r="42">
          <cell r="B42" t="str">
            <v>Новгородская область</v>
          </cell>
        </row>
        <row r="43">
          <cell r="B43" t="str">
            <v>Новосибирская область</v>
          </cell>
        </row>
        <row r="44">
          <cell r="B44" t="str">
            <v>Омская область</v>
          </cell>
        </row>
        <row r="45">
          <cell r="B45" t="str">
            <v>Оренбургская область</v>
          </cell>
        </row>
        <row r="46">
          <cell r="B46" t="str">
            <v>Орловская область</v>
          </cell>
        </row>
        <row r="47">
          <cell r="B47" t="str">
            <v>Пензенская область</v>
          </cell>
        </row>
        <row r="48">
          <cell r="B48" t="str">
            <v>Пермский край</v>
          </cell>
        </row>
        <row r="49">
          <cell r="B49" t="str">
            <v>Приморский край</v>
          </cell>
        </row>
        <row r="50">
          <cell r="B50" t="str">
            <v>Псковская область</v>
          </cell>
        </row>
        <row r="51">
          <cell r="B51" t="str">
            <v>Республика Адыгея</v>
          </cell>
        </row>
        <row r="52">
          <cell r="B52" t="str">
            <v>Республика Алтай</v>
          </cell>
        </row>
        <row r="53">
          <cell r="B53" t="str">
            <v>Республика Башкортостан</v>
          </cell>
        </row>
        <row r="54">
          <cell r="B54" t="str">
            <v>Республика Бурятия</v>
          </cell>
        </row>
        <row r="55">
          <cell r="B55" t="str">
            <v>Республика Дагестан</v>
          </cell>
        </row>
        <row r="56">
          <cell r="B56" t="str">
            <v>Республика Ингушетия</v>
          </cell>
        </row>
        <row r="57">
          <cell r="B57" t="str">
            <v>Республика Калмыкия</v>
          </cell>
        </row>
        <row r="58">
          <cell r="B58" t="str">
            <v>Республика Карелия</v>
          </cell>
        </row>
        <row r="59">
          <cell r="B59" t="str">
            <v>Республика Коми</v>
          </cell>
        </row>
        <row r="60">
          <cell r="B60" t="str">
            <v>Республика Крым</v>
          </cell>
        </row>
        <row r="61">
          <cell r="B61" t="str">
            <v>Республика Марий Эл</v>
          </cell>
        </row>
        <row r="62">
          <cell r="B62" t="str">
            <v>Республика Мордовия</v>
          </cell>
        </row>
        <row r="63">
          <cell r="B63" t="str">
            <v>Республика Саха (Якутия)</v>
          </cell>
        </row>
        <row r="64">
          <cell r="B64" t="str">
            <v>Республика Северная Осетия-Алания</v>
          </cell>
        </row>
        <row r="65">
          <cell r="B65" t="str">
            <v>Республика Татарстан</v>
          </cell>
        </row>
        <row r="66">
          <cell r="B66" t="str">
            <v>Республика Тыва</v>
          </cell>
        </row>
        <row r="67">
          <cell r="B67" t="str">
            <v>Республика Хакасия</v>
          </cell>
        </row>
        <row r="68">
          <cell r="B68" t="str">
            <v>Ростовская область</v>
          </cell>
        </row>
        <row r="69">
          <cell r="B69" t="str">
            <v>Рязанская область</v>
          </cell>
        </row>
        <row r="70">
          <cell r="B70" t="str">
            <v>Самарская область</v>
          </cell>
        </row>
        <row r="71">
          <cell r="B71" t="str">
            <v>Саратовская область</v>
          </cell>
        </row>
        <row r="72">
          <cell r="B72" t="str">
            <v>Сахалинская область</v>
          </cell>
        </row>
        <row r="73">
          <cell r="B73" t="str">
            <v>Свердловская область</v>
          </cell>
        </row>
        <row r="74">
          <cell r="B74" t="str">
            <v>Смоленская область</v>
          </cell>
        </row>
        <row r="75">
          <cell r="B75" t="str">
            <v>Ставропольский край</v>
          </cell>
        </row>
        <row r="76">
          <cell r="B76" t="str">
            <v>Тамбовская область</v>
          </cell>
        </row>
        <row r="77">
          <cell r="B77" t="str">
            <v>Тверская область</v>
          </cell>
        </row>
        <row r="78">
          <cell r="B78" t="str">
            <v>Томская область</v>
          </cell>
        </row>
        <row r="79">
          <cell r="B79" t="str">
            <v>Тульская область</v>
          </cell>
        </row>
        <row r="80">
          <cell r="B80" t="str">
            <v>Тюменская область</v>
          </cell>
        </row>
        <row r="81">
          <cell r="B81" t="str">
            <v>Удмуртская республика</v>
          </cell>
        </row>
        <row r="82">
          <cell r="B82" t="str">
            <v>Ульяновская область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Херсонская область</v>
          </cell>
        </row>
        <row r="86">
          <cell r="B86" t="str">
            <v>Челябинская область</v>
          </cell>
        </row>
        <row r="87">
          <cell r="B87" t="str">
            <v>Чеченская республика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ACBA-98D4-43FC-B5D5-ED1C3EF44E03}">
  <sheetPr codeName="ws_Tit"/>
  <dimension ref="A1:L19"/>
  <sheetViews>
    <sheetView showGridLines="0" topLeftCell="H8" zoomScaleNormal="100" workbookViewId="0">
      <selection activeCell="K37" sqref="K37"/>
    </sheetView>
  </sheetViews>
  <sheetFormatPr defaultRowHeight="11.25" x14ac:dyDescent="0.15"/>
  <cols>
    <col min="1" max="1" width="3" style="3" hidden="1" customWidth="1"/>
    <col min="2" max="2" width="9.42578125" style="3" hidden="1" customWidth="1"/>
    <col min="3" max="3" width="5.28515625" style="3" hidden="1" customWidth="1"/>
    <col min="4" max="4" width="5.42578125" style="3" hidden="1" customWidth="1"/>
    <col min="5" max="5" width="6" style="5" hidden="1" customWidth="1"/>
    <col min="6" max="6" width="6.140625" style="1" hidden="1" customWidth="1"/>
    <col min="7" max="7" width="3.7109375" style="2" hidden="1" customWidth="1"/>
    <col min="8" max="8" width="6.7109375" style="3" customWidth="1"/>
    <col min="9" max="9" width="27.28515625" style="3" customWidth="1"/>
    <col min="10" max="10" width="25.7109375" style="3" customWidth="1"/>
    <col min="11" max="11" width="25.7109375" style="4" customWidth="1"/>
    <col min="12" max="12" width="6.7109375" style="4" customWidth="1"/>
    <col min="13" max="16384" width="9.140625" style="3"/>
  </cols>
  <sheetData>
    <row r="1" spans="6:12" hidden="1" x14ac:dyDescent="0.15"/>
    <row r="2" spans="6:12" hidden="1" x14ac:dyDescent="0.15"/>
    <row r="3" spans="6:12" s="5" customFormat="1" ht="20.25" hidden="1" customHeight="1" x14ac:dyDescent="0.15">
      <c r="F3" s="1"/>
      <c r="K3" s="6"/>
      <c r="L3" s="6"/>
    </row>
    <row r="4" spans="6:12" s="5" customFormat="1" ht="20.25" hidden="1" customHeight="1" x14ac:dyDescent="0.15">
      <c r="F4" s="1"/>
      <c r="K4" s="6"/>
      <c r="L4" s="6"/>
    </row>
    <row r="5" spans="6:12" s="5" customFormat="1" ht="20.25" hidden="1" customHeight="1" x14ac:dyDescent="0.15">
      <c r="F5" s="1"/>
      <c r="K5" s="6"/>
      <c r="L5" s="6"/>
    </row>
    <row r="6" spans="6:12" s="5" customFormat="1" ht="25.5" hidden="1" customHeight="1" x14ac:dyDescent="0.15">
      <c r="F6" s="1"/>
      <c r="K6" s="6"/>
      <c r="L6" s="6"/>
    </row>
    <row r="7" spans="6:12" s="5" customFormat="1" ht="25.5" hidden="1" customHeight="1" x14ac:dyDescent="0.15">
      <c r="F7" s="1"/>
      <c r="K7" s="6"/>
      <c r="L7" s="6"/>
    </row>
    <row r="8" spans="6:12" ht="15" customHeight="1" x14ac:dyDescent="0.15">
      <c r="K8" s="7" t="str">
        <f>version</f>
        <v>Версия 1.0.4</v>
      </c>
    </row>
    <row r="9" spans="6:12" ht="22.5" customHeight="1" x14ac:dyDescent="0.15">
      <c r="I9" s="8" t="s">
        <v>0</v>
      </c>
      <c r="J9" s="9"/>
      <c r="K9" s="9"/>
      <c r="L9" s="10"/>
    </row>
    <row r="10" spans="6:12" ht="3" customHeight="1" x14ac:dyDescent="0.15">
      <c r="H10" s="11"/>
      <c r="I10" s="11"/>
      <c r="J10" s="11"/>
      <c r="K10" s="12"/>
      <c r="L10" s="13"/>
    </row>
    <row r="11" spans="6:12" ht="22.5" customHeight="1" x14ac:dyDescent="0.15">
      <c r="H11" s="11"/>
      <c r="I11" s="14" t="s">
        <v>1</v>
      </c>
      <c r="J11" s="15" t="s">
        <v>2</v>
      </c>
      <c r="K11" s="16"/>
      <c r="L11" s="13"/>
    </row>
    <row r="12" spans="6:12" s="17" customFormat="1" ht="14.25" customHeight="1" x14ac:dyDescent="0.15">
      <c r="H12" s="18"/>
      <c r="I12" s="3"/>
      <c r="J12" s="19" t="s">
        <v>3</v>
      </c>
      <c r="K12" s="19" t="s">
        <v>4</v>
      </c>
      <c r="L12" s="18"/>
    </row>
    <row r="13" spans="6:12" s="17" customFormat="1" ht="22.5" customHeight="1" x14ac:dyDescent="0.15">
      <c r="H13" s="18"/>
      <c r="I13" s="20" t="s">
        <v>5</v>
      </c>
      <c r="J13" s="21">
        <v>2023</v>
      </c>
      <c r="K13" s="22" t="s">
        <v>6</v>
      </c>
      <c r="L13" s="18"/>
    </row>
    <row r="14" spans="6:12" s="17" customFormat="1" ht="3" customHeight="1" x14ac:dyDescent="0.15">
      <c r="H14" s="18"/>
      <c r="I14" s="3"/>
      <c r="J14" s="23"/>
      <c r="K14" s="23"/>
      <c r="L14" s="18"/>
    </row>
    <row r="15" spans="6:12" s="24" customFormat="1" ht="15" customHeight="1" x14ac:dyDescent="0.15">
      <c r="I15" s="25" t="s">
        <v>7</v>
      </c>
      <c r="J15" s="26"/>
      <c r="K15" s="26"/>
      <c r="L15" s="4"/>
    </row>
    <row r="16" spans="6:12" s="24" customFormat="1" ht="22.5" customHeight="1" x14ac:dyDescent="0.15">
      <c r="I16" s="20" t="s">
        <v>8</v>
      </c>
      <c r="J16" s="27" t="s">
        <v>9</v>
      </c>
      <c r="K16" s="27"/>
      <c r="L16" s="4"/>
    </row>
    <row r="17" spans="9:12" s="24" customFormat="1" ht="22.5" customHeight="1" x14ac:dyDescent="0.15">
      <c r="I17" s="20" t="s">
        <v>10</v>
      </c>
      <c r="J17" s="28" t="s">
        <v>11</v>
      </c>
      <c r="K17" s="28"/>
      <c r="L17" s="4"/>
    </row>
    <row r="18" spans="9:12" s="24" customFormat="1" ht="3" customHeight="1" x14ac:dyDescent="0.15">
      <c r="I18" s="29"/>
      <c r="J18" s="30"/>
      <c r="K18" s="30"/>
      <c r="L18" s="30"/>
    </row>
    <row r="19" spans="9:12" ht="22.5" customHeight="1" x14ac:dyDescent="0.15">
      <c r="I19" s="20" t="s">
        <v>12</v>
      </c>
      <c r="J19" s="31">
        <v>45310.383483796293</v>
      </c>
      <c r="K19" s="31"/>
    </row>
  </sheetData>
  <sheetProtection algorithmName="SHA-512" hashValue="gIsBafdJtGvTS03hdGIDsm4qYU2OFDL61lHtVvaIJgJaZNx3UcrKCF+oSk8BkI0g9Bs1H2UZTGsbGO0nOM2fYQ==" saltValue="cQKA6eJ8x763mPD2ly191Q==" spinCount="100000" sheet="1" objects="1" scenarios="1" formatColumns="0" formatRows="0" autoFilter="0"/>
  <dataConsolidate/>
  <mergeCells count="6">
    <mergeCell ref="I9:K9"/>
    <mergeCell ref="J11:K11"/>
    <mergeCell ref="I15:K15"/>
    <mergeCell ref="J16:K16"/>
    <mergeCell ref="J17:K17"/>
    <mergeCell ref="J19:K19"/>
  </mergeCells>
  <dataValidations count="4">
    <dataValidation type="list" allowBlank="1" showInputMessage="1" showErrorMessage="1" errorTitle="Ошибка" error="Выберите значение из списка" prompt="Выберите значение из списка" sqref="K11" xr:uid="{123EC7E0-C223-4839-92E5-9A5451F3036C}">
      <formula1>REGION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K13" xr:uid="{B82BC0D8-8A7E-4C65-A61E-36BAA473ACEA}">
      <formula1>Quarter2</formula1>
    </dataValidation>
    <dataValidation type="list" allowBlank="1" showInputMessage="1" showErrorMessage="1" errorTitle="Внимание!" error="Введенное значение неверно. Выберите значение из списка" prompt="Выберите значение из списка" sqref="J13" xr:uid="{776FCD9F-5619-4A83-96DD-A7A3AF76216E}">
      <formula1>Years</formula1>
    </dataValidation>
    <dataValidation type="textLength" operator="lessThanOrEqual" allowBlank="1" showInputMessage="1" showErrorMessage="1" errorTitle="Ошибка" error="Допускается ввод не более 900 символов!" sqref="J16:K17 J19:K19" xr:uid="{CA489828-99E7-4064-BB91-5DE1CEBDEE46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FC18-69FE-479C-B543-7C4C93EA8C92}">
  <sheetPr codeName="ws_02">
    <pageSetUpPr fitToPage="1"/>
  </sheetPr>
  <dimension ref="A1:P30"/>
  <sheetViews>
    <sheetView showGridLines="0" topLeftCell="G8" zoomScaleNormal="100" workbookViewId="0">
      <selection activeCell="T17" sqref="T17"/>
    </sheetView>
  </sheetViews>
  <sheetFormatPr defaultRowHeight="11.25" x14ac:dyDescent="0.15"/>
  <cols>
    <col min="1" max="6" width="3.7109375" style="32" hidden="1" customWidth="1"/>
    <col min="7" max="7" width="3.7109375" style="32" customWidth="1"/>
    <col min="8" max="8" width="5.5703125" style="32" bestFit="1" customWidth="1"/>
    <col min="9" max="9" width="45.5703125" style="33" customWidth="1"/>
    <col min="10" max="10" width="19.85546875" style="34" customWidth="1"/>
    <col min="11" max="15" width="19.85546875" style="32" customWidth="1"/>
    <col min="16" max="17" width="3.7109375" style="32" customWidth="1"/>
    <col min="18" max="16384" width="9.140625" style="32"/>
  </cols>
  <sheetData>
    <row r="1" spans="8:16" hidden="1" x14ac:dyDescent="0.15"/>
    <row r="2" spans="8:16" hidden="1" x14ac:dyDescent="0.15"/>
    <row r="3" spans="8:16" hidden="1" x14ac:dyDescent="0.15"/>
    <row r="4" spans="8:16" hidden="1" x14ac:dyDescent="0.15"/>
    <row r="5" spans="8:16" hidden="1" x14ac:dyDescent="0.15"/>
    <row r="6" spans="8:16" ht="15" hidden="1" customHeight="1" x14ac:dyDescent="0.15">
      <c r="H6" s="35"/>
      <c r="I6" s="36"/>
      <c r="J6" s="36"/>
      <c r="K6" s="34"/>
    </row>
    <row r="7" spans="8:16" ht="15" hidden="1" customHeight="1" x14ac:dyDescent="0.15">
      <c r="H7" s="35"/>
      <c r="I7" s="37"/>
      <c r="J7" s="37"/>
      <c r="K7" s="38"/>
    </row>
    <row r="8" spans="8:16" ht="22.5" customHeight="1" x14ac:dyDescent="0.2">
      <c r="H8" s="39" t="str">
        <f>"Сводные данные по инвестиционным программам субъектов Российской Федерации по сетевым организациям: " &amp;region_name&amp;" в "&amp;prd&amp;" году"</f>
        <v>Сводные данные по инвестиционным программам субъектов Российской Федерации по сетевым организациям: Красноярский край в 2023 году</v>
      </c>
      <c r="I8" s="40"/>
      <c r="J8" s="40"/>
      <c r="K8" s="40"/>
      <c r="L8" s="40"/>
      <c r="M8" s="40"/>
      <c r="N8" s="40"/>
      <c r="O8" s="40"/>
    </row>
    <row r="9" spans="8:16" ht="15" hidden="1" customHeight="1" x14ac:dyDescent="0.15">
      <c r="H9" s="35"/>
      <c r="I9" s="37"/>
      <c r="J9" s="37"/>
      <c r="K9" s="38"/>
    </row>
    <row r="10" spans="8:16" ht="18.75" customHeight="1" x14ac:dyDescent="0.25">
      <c r="H10" s="41" t="s">
        <v>13</v>
      </c>
      <c r="I10" s="42" t="s">
        <v>14</v>
      </c>
      <c r="J10" s="43" t="s">
        <v>15</v>
      </c>
      <c r="K10" s="44"/>
      <c r="L10" s="44"/>
      <c r="M10" s="43" t="s">
        <v>16</v>
      </c>
      <c r="N10" s="44"/>
      <c r="O10" s="44"/>
      <c r="P10" s="45"/>
    </row>
    <row r="11" spans="8:16" ht="90" x14ac:dyDescent="0.25">
      <c r="H11" s="46"/>
      <c r="I11" s="47"/>
      <c r="J11" s="48" t="s">
        <v>17</v>
      </c>
      <c r="K11" s="49" t="s">
        <v>18</v>
      </c>
      <c r="L11" s="49" t="s">
        <v>19</v>
      </c>
      <c r="M11" s="48" t="s">
        <v>17</v>
      </c>
      <c r="N11" s="49" t="s">
        <v>18</v>
      </c>
      <c r="O11" s="49" t="s">
        <v>19</v>
      </c>
      <c r="P11" s="45"/>
    </row>
    <row r="12" spans="8:16" x14ac:dyDescent="0.15">
      <c r="H12" s="50">
        <v>1</v>
      </c>
      <c r="I12" s="50">
        <v>2</v>
      </c>
      <c r="J12" s="51">
        <v>3</v>
      </c>
      <c r="K12" s="51">
        <v>4</v>
      </c>
      <c r="L12" s="51">
        <v>5</v>
      </c>
      <c r="M12" s="51">
        <v>6</v>
      </c>
      <c r="N12" s="51">
        <v>7</v>
      </c>
      <c r="O12" s="51">
        <v>8</v>
      </c>
    </row>
    <row r="13" spans="8:16" ht="18.75" x14ac:dyDescent="0.25">
      <c r="H13" s="52" t="s">
        <v>20</v>
      </c>
      <c r="I13" s="53" t="s">
        <v>21</v>
      </c>
      <c r="J13" s="54">
        <f t="shared" ref="J13:J26" si="0">SUM(K13:L13)</f>
        <v>9733</v>
      </c>
      <c r="K13" s="54">
        <f>SUM(K15:K26)</f>
        <v>9733</v>
      </c>
      <c r="L13" s="54">
        <f>SUM(L15:L26)</f>
        <v>0</v>
      </c>
      <c r="M13" s="54">
        <f t="shared" ref="M13:M26" si="1">SUM(N13:O13)</f>
        <v>9787.5269100000005</v>
      </c>
      <c r="N13" s="54">
        <f>[1]CO1!T14</f>
        <v>9787.5269100000005</v>
      </c>
      <c r="O13" s="54">
        <f>[1]CO2!T14</f>
        <v>0</v>
      </c>
      <c r="P13" s="45"/>
    </row>
    <row r="14" spans="8:16" ht="22.5" x14ac:dyDescent="0.25">
      <c r="H14" s="55" t="s">
        <v>22</v>
      </c>
      <c r="I14" s="56" t="s">
        <v>23</v>
      </c>
      <c r="J14" s="54">
        <f t="shared" si="0"/>
        <v>9733</v>
      </c>
      <c r="K14" s="54">
        <f>SUM(K15:K20)</f>
        <v>9733</v>
      </c>
      <c r="L14" s="54">
        <f>SUM(L15:L20)</f>
        <v>0</v>
      </c>
      <c r="M14" s="54">
        <f t="shared" si="1"/>
        <v>9787.5269100000005</v>
      </c>
      <c r="N14" s="54">
        <f>SUM(N15:N20)</f>
        <v>9787.5269100000005</v>
      </c>
      <c r="O14" s="54">
        <f>SUM(O15:O20)</f>
        <v>0</v>
      </c>
      <c r="P14" s="45"/>
    </row>
    <row r="15" spans="8:16" ht="18.75" x14ac:dyDescent="0.25">
      <c r="H15" s="57" t="s">
        <v>24</v>
      </c>
      <c r="I15" s="58" t="s">
        <v>25</v>
      </c>
      <c r="J15" s="54">
        <f t="shared" si="0"/>
        <v>5433</v>
      </c>
      <c r="K15" s="54">
        <f>[1]CO1!Y14</f>
        <v>5433</v>
      </c>
      <c r="L15" s="59" t="s">
        <v>26</v>
      </c>
      <c r="M15" s="54">
        <f t="shared" si="1"/>
        <v>5473.7502999999997</v>
      </c>
      <c r="N15" s="54">
        <f>[1]CO1!Z14</f>
        <v>5473.7502999999997</v>
      </c>
      <c r="O15" s="59" t="s">
        <v>26</v>
      </c>
      <c r="P15" s="45"/>
    </row>
    <row r="16" spans="8:16" ht="18.75" x14ac:dyDescent="0.25">
      <c r="H16" s="57" t="s">
        <v>27</v>
      </c>
      <c r="I16" s="58" t="s">
        <v>28</v>
      </c>
      <c r="J16" s="54">
        <f t="shared" si="0"/>
        <v>4300</v>
      </c>
      <c r="K16" s="54">
        <f>[1]CO1!AA14</f>
        <v>4300</v>
      </c>
      <c r="L16" s="59" t="s">
        <v>26</v>
      </c>
      <c r="M16" s="54">
        <f t="shared" si="1"/>
        <v>4313.7766099999999</v>
      </c>
      <c r="N16" s="54">
        <f>[1]CO1!AB14</f>
        <v>4313.7766099999999</v>
      </c>
      <c r="O16" s="59" t="s">
        <v>26</v>
      </c>
      <c r="P16" s="45"/>
    </row>
    <row r="17" spans="8:16" ht="18.75" x14ac:dyDescent="0.25">
      <c r="H17" s="57" t="s">
        <v>29</v>
      </c>
      <c r="I17" s="58" t="s">
        <v>30</v>
      </c>
      <c r="J17" s="54">
        <f t="shared" si="0"/>
        <v>0</v>
      </c>
      <c r="K17" s="54">
        <f>[1]CO1!AC14</f>
        <v>0</v>
      </c>
      <c r="L17" s="59" t="s">
        <v>26</v>
      </c>
      <c r="M17" s="54">
        <f t="shared" si="1"/>
        <v>0</v>
      </c>
      <c r="N17" s="54">
        <f>[1]CO1!AD14</f>
        <v>0</v>
      </c>
      <c r="O17" s="59" t="s">
        <v>26</v>
      </c>
      <c r="P17" s="45"/>
    </row>
    <row r="18" spans="8:16" ht="22.5" x14ac:dyDescent="0.25">
      <c r="H18" s="57" t="s">
        <v>31</v>
      </c>
      <c r="I18" s="58" t="s">
        <v>32</v>
      </c>
      <c r="J18" s="54">
        <f t="shared" si="0"/>
        <v>0</v>
      </c>
      <c r="K18" s="54">
        <f>[1]CO1!AG14</f>
        <v>0</v>
      </c>
      <c r="L18" s="54">
        <f>[1]CO2!AA14</f>
        <v>0</v>
      </c>
      <c r="M18" s="54">
        <f t="shared" si="1"/>
        <v>0</v>
      </c>
      <c r="N18" s="54">
        <f>[1]CO1!AH14</f>
        <v>0</v>
      </c>
      <c r="O18" s="54">
        <f>[1]CO2!AB14</f>
        <v>0</v>
      </c>
      <c r="P18" s="45"/>
    </row>
    <row r="19" spans="8:16" ht="18.75" x14ac:dyDescent="0.25">
      <c r="H19" s="57" t="s">
        <v>33</v>
      </c>
      <c r="I19" s="58" t="s">
        <v>34</v>
      </c>
      <c r="J19" s="54">
        <f t="shared" si="0"/>
        <v>0</v>
      </c>
      <c r="K19" s="54">
        <f>[1]CO1!AE14</f>
        <v>0</v>
      </c>
      <c r="L19" s="59" t="s">
        <v>26</v>
      </c>
      <c r="M19" s="54">
        <f t="shared" si="1"/>
        <v>0</v>
      </c>
      <c r="N19" s="60">
        <f>[1]CO1!AF14</f>
        <v>0</v>
      </c>
      <c r="O19" s="59" t="s">
        <v>26</v>
      </c>
      <c r="P19" s="45"/>
    </row>
    <row r="20" spans="8:16" ht="18.75" x14ac:dyDescent="0.25">
      <c r="H20" s="57" t="s">
        <v>35</v>
      </c>
      <c r="I20" s="58" t="s">
        <v>36</v>
      </c>
      <c r="J20" s="54">
        <f t="shared" si="0"/>
        <v>0</v>
      </c>
      <c r="K20" s="59" t="s">
        <v>26</v>
      </c>
      <c r="L20" s="54">
        <f>[1]CO2!Y14</f>
        <v>0</v>
      </c>
      <c r="M20" s="54">
        <f t="shared" si="1"/>
        <v>0</v>
      </c>
      <c r="N20" s="59" t="s">
        <v>26</v>
      </c>
      <c r="O20" s="54">
        <f>[1]CO2!Z14</f>
        <v>0</v>
      </c>
      <c r="P20" s="45"/>
    </row>
    <row r="21" spans="8:16" ht="22.5" x14ac:dyDescent="0.25">
      <c r="H21" s="55" t="s">
        <v>37</v>
      </c>
      <c r="I21" s="56" t="s">
        <v>38</v>
      </c>
      <c r="J21" s="54">
        <f t="shared" si="0"/>
        <v>0</v>
      </c>
      <c r="K21" s="54">
        <f>[1]CO1!AI14</f>
        <v>0</v>
      </c>
      <c r="L21" s="54">
        <f>[1]CO2!AC14</f>
        <v>0</v>
      </c>
      <c r="M21" s="54">
        <f t="shared" si="1"/>
        <v>0</v>
      </c>
      <c r="N21" s="54">
        <f>[1]CO1!AJ14</f>
        <v>0</v>
      </c>
      <c r="O21" s="54">
        <f>[1]CO2!AD14</f>
        <v>0</v>
      </c>
      <c r="P21" s="45"/>
    </row>
    <row r="22" spans="8:16" ht="18.75" x14ac:dyDescent="0.25">
      <c r="H22" s="55" t="s">
        <v>39</v>
      </c>
      <c r="I22" s="56" t="s">
        <v>40</v>
      </c>
      <c r="J22" s="54">
        <f t="shared" si="0"/>
        <v>0</v>
      </c>
      <c r="K22" s="54">
        <f>[1]CO1!AK14</f>
        <v>0</v>
      </c>
      <c r="L22" s="54">
        <f>[1]CO2!AE14</f>
        <v>0</v>
      </c>
      <c r="M22" s="54">
        <f t="shared" si="1"/>
        <v>0</v>
      </c>
      <c r="N22" s="54">
        <f>[1]CO1!AL14</f>
        <v>0</v>
      </c>
      <c r="O22" s="54">
        <f>[1]CO2!AF14</f>
        <v>0</v>
      </c>
      <c r="P22" s="45"/>
    </row>
    <row r="23" spans="8:16" ht="18.75" x14ac:dyDescent="0.25">
      <c r="H23" s="55" t="s">
        <v>41</v>
      </c>
      <c r="I23" s="56" t="s">
        <v>42</v>
      </c>
      <c r="J23" s="54">
        <f t="shared" si="0"/>
        <v>0</v>
      </c>
      <c r="K23" s="54">
        <f>[1]CO1!AM14</f>
        <v>0</v>
      </c>
      <c r="L23" s="54">
        <f>[1]CO2!AG14</f>
        <v>0</v>
      </c>
      <c r="M23" s="54">
        <f t="shared" si="1"/>
        <v>0</v>
      </c>
      <c r="N23" s="54">
        <f>[1]CO1!AN14</f>
        <v>0</v>
      </c>
      <c r="O23" s="54">
        <f>[1]CO2!AH14</f>
        <v>0</v>
      </c>
      <c r="P23" s="45"/>
    </row>
    <row r="24" spans="8:16" ht="18.75" x14ac:dyDescent="0.25">
      <c r="H24" s="55" t="s">
        <v>43</v>
      </c>
      <c r="I24" s="56" t="s">
        <v>44</v>
      </c>
      <c r="J24" s="54">
        <f t="shared" si="0"/>
        <v>0</v>
      </c>
      <c r="K24" s="54">
        <f>[1]CO1!AO14</f>
        <v>0</v>
      </c>
      <c r="L24" s="54">
        <f>[1]CO2!AI14</f>
        <v>0</v>
      </c>
      <c r="M24" s="54">
        <f t="shared" si="1"/>
        <v>0</v>
      </c>
      <c r="N24" s="54">
        <f>[1]CO1!AP14</f>
        <v>0</v>
      </c>
      <c r="O24" s="54">
        <f>[1]CO2!AJ14</f>
        <v>0</v>
      </c>
      <c r="P24" s="45"/>
    </row>
    <row r="25" spans="8:16" ht="18.75" x14ac:dyDescent="0.25">
      <c r="H25" s="55" t="s">
        <v>45</v>
      </c>
      <c r="I25" s="56" t="s">
        <v>46</v>
      </c>
      <c r="J25" s="54">
        <f t="shared" si="0"/>
        <v>0</v>
      </c>
      <c r="K25" s="54">
        <f>[1]CO1!AQ14</f>
        <v>0</v>
      </c>
      <c r="L25" s="54">
        <f>[1]CO2!AK14</f>
        <v>0</v>
      </c>
      <c r="M25" s="54">
        <f t="shared" si="1"/>
        <v>0</v>
      </c>
      <c r="N25" s="54">
        <f>[1]CO1!AR14</f>
        <v>0</v>
      </c>
      <c r="O25" s="54">
        <f>[1]CO2!AL14</f>
        <v>0</v>
      </c>
      <c r="P25" s="45"/>
    </row>
    <row r="26" spans="8:16" ht="18.75" x14ac:dyDescent="0.25">
      <c r="H26" s="55" t="s">
        <v>47</v>
      </c>
      <c r="I26" s="56" t="s">
        <v>48</v>
      </c>
      <c r="J26" s="54">
        <f t="shared" si="0"/>
        <v>0</v>
      </c>
      <c r="K26" s="54">
        <f>[1]CO1!AS14</f>
        <v>0</v>
      </c>
      <c r="L26" s="54">
        <f>[1]CO2!AM14</f>
        <v>0</v>
      </c>
      <c r="M26" s="54">
        <f t="shared" si="1"/>
        <v>0</v>
      </c>
      <c r="N26" s="54">
        <f>[1]CO1!AT14</f>
        <v>0</v>
      </c>
      <c r="O26" s="54">
        <f>[1]CO2!AN14</f>
        <v>0</v>
      </c>
      <c r="P26" s="45"/>
    </row>
    <row r="27" spans="8:16" ht="18.75" x14ac:dyDescent="0.25">
      <c r="H27" s="61"/>
      <c r="I27" s="62" t="s">
        <v>49</v>
      </c>
      <c r="J27" s="63"/>
      <c r="K27" s="63"/>
      <c r="L27" s="63"/>
      <c r="M27" s="63"/>
      <c r="N27" s="63"/>
      <c r="O27" s="63"/>
      <c r="P27" s="45"/>
    </row>
    <row r="28" spans="8:16" ht="18.75" x14ac:dyDescent="0.25">
      <c r="H28" s="55" t="s">
        <v>20</v>
      </c>
      <c r="I28" s="56" t="s">
        <v>50</v>
      </c>
      <c r="J28" s="64">
        <f>SUM(J29:J30)</f>
        <v>0</v>
      </c>
      <c r="K28" s="65" t="s">
        <v>26</v>
      </c>
      <c r="L28" s="64">
        <f>SUM(L29:L30)</f>
        <v>0</v>
      </c>
      <c r="M28" s="64">
        <f>SUM(M29:M30)</f>
        <v>0</v>
      </c>
      <c r="N28" s="65" t="s">
        <v>26</v>
      </c>
      <c r="O28" s="64">
        <f>SUM(O29:O30)</f>
        <v>0</v>
      </c>
      <c r="P28" s="45"/>
    </row>
    <row r="29" spans="8:16" ht="18.75" x14ac:dyDescent="0.25">
      <c r="H29" s="57" t="s">
        <v>22</v>
      </c>
      <c r="I29" s="58" t="s">
        <v>51</v>
      </c>
      <c r="J29" s="64">
        <f>[1]CO2!AP14</f>
        <v>0</v>
      </c>
      <c r="K29" s="59" t="s">
        <v>26</v>
      </c>
      <c r="L29" s="64">
        <f>[1]CO2!AP14</f>
        <v>0</v>
      </c>
      <c r="M29" s="64">
        <f>[1]CO2!AQ14</f>
        <v>0</v>
      </c>
      <c r="N29" s="59" t="s">
        <v>26</v>
      </c>
      <c r="O29" s="64">
        <f>[1]CO2!AQ14</f>
        <v>0</v>
      </c>
      <c r="P29" s="45"/>
    </row>
    <row r="30" spans="8:16" ht="18.75" x14ac:dyDescent="0.25">
      <c r="H30" s="57" t="s">
        <v>37</v>
      </c>
      <c r="I30" s="58" t="s">
        <v>52</v>
      </c>
      <c r="J30" s="64">
        <f>[1]CO2!AR14</f>
        <v>0</v>
      </c>
      <c r="K30" s="59" t="s">
        <v>26</v>
      </c>
      <c r="L30" s="64">
        <f>[1]CO2!AR14</f>
        <v>0</v>
      </c>
      <c r="M30" s="64">
        <f>[1]CO2!AS14</f>
        <v>0</v>
      </c>
      <c r="N30" s="59" t="s">
        <v>26</v>
      </c>
      <c r="O30" s="64">
        <f>[1]CO2!AS14</f>
        <v>0</v>
      </c>
      <c r="P30" s="45"/>
    </row>
  </sheetData>
  <sheetProtection algorithmName="SHA-512" hashValue="+9C/A6zI1luYguM50wu4QJZkQhX17pkp99AnHeUVZ8uSq6mQgM4wgoWAT/vq46AKwnYiXwkGv6kPLZx6f/NZsw==" saltValue="GDiTPYq+BLExyH93qxeK3Q==" spinCount="100000" sheet="1" scenarios="1" formatColumns="0" formatRows="0"/>
  <mergeCells count="6">
    <mergeCell ref="I6:J6"/>
    <mergeCell ref="H8:O8"/>
    <mergeCell ref="H10:H11"/>
    <mergeCell ref="I10:I11"/>
    <mergeCell ref="J10:L10"/>
    <mergeCell ref="M10:O10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F41E-0918-4C78-AD9D-3F25CBD6BC98}">
  <sheetPr codeName="ws_03">
    <pageSetUpPr fitToPage="1"/>
  </sheetPr>
  <dimension ref="A1:AZ49"/>
  <sheetViews>
    <sheetView showGridLines="0" topLeftCell="K6" zoomScaleNormal="100" workbookViewId="0">
      <selection activeCell="AA34" sqref="AA34"/>
    </sheetView>
  </sheetViews>
  <sheetFormatPr defaultRowHeight="11.25" x14ac:dyDescent="0.15"/>
  <cols>
    <col min="1" max="5" width="9.140625" style="66" hidden="1" customWidth="1"/>
    <col min="6" max="6" width="5.7109375" style="66" hidden="1" customWidth="1"/>
    <col min="7" max="7" width="3.7109375" style="66" customWidth="1"/>
    <col min="8" max="8" width="8.7109375" style="66" customWidth="1"/>
    <col min="9" max="9" width="42.28515625" style="66" customWidth="1"/>
    <col min="10" max="46" width="16.5703125" style="66" customWidth="1"/>
    <col min="47" max="47" width="24.7109375" style="66" customWidth="1"/>
    <col min="48" max="48" width="5.7109375" style="66" customWidth="1"/>
    <col min="49" max="16384" width="9.140625" style="66"/>
  </cols>
  <sheetData>
    <row r="1" spans="7:50" hidden="1" x14ac:dyDescent="0.15"/>
    <row r="2" spans="7:50" hidden="1" x14ac:dyDescent="0.15"/>
    <row r="3" spans="7:50" hidden="1" x14ac:dyDescent="0.15"/>
    <row r="4" spans="7:50" hidden="1" x14ac:dyDescent="0.15"/>
    <row r="5" spans="7:50" hidden="1" x14ac:dyDescent="0.15"/>
    <row r="6" spans="7:50" ht="15" customHeight="1" x14ac:dyDescent="0.15">
      <c r="G6" s="67"/>
      <c r="H6" s="68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2023 год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7"/>
    </row>
    <row r="7" spans="7:50" ht="15" hidden="1" customHeight="1" x14ac:dyDescent="0.15">
      <c r="G7" s="67"/>
      <c r="H7" s="70"/>
      <c r="I7" s="71"/>
      <c r="J7" s="72"/>
      <c r="K7" s="72"/>
      <c r="L7" s="72"/>
      <c r="M7" s="72"/>
      <c r="N7" s="72"/>
      <c r="O7" s="72"/>
      <c r="P7" s="7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7:50" s="67" customFormat="1" ht="15" customHeight="1" x14ac:dyDescent="0.15">
      <c r="H8" s="73" t="s">
        <v>13</v>
      </c>
      <c r="I8" s="73" t="s">
        <v>53</v>
      </c>
      <c r="J8" s="74" t="s">
        <v>54</v>
      </c>
      <c r="K8" s="75"/>
      <c r="L8" s="74" t="s">
        <v>55</v>
      </c>
      <c r="M8" s="76"/>
      <c r="N8" s="75"/>
      <c r="O8" s="77" t="s">
        <v>56</v>
      </c>
      <c r="P8" s="78"/>
      <c r="Q8" s="74" t="s">
        <v>57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5"/>
      <c r="AU8" s="73" t="s">
        <v>58</v>
      </c>
      <c r="AV8" s="79"/>
    </row>
    <row r="9" spans="7:50" s="67" customFormat="1" ht="15" customHeight="1" x14ac:dyDescent="0.15">
      <c r="H9" s="80"/>
      <c r="I9" s="80"/>
      <c r="J9" s="73" t="s">
        <v>59</v>
      </c>
      <c r="K9" s="73" t="s">
        <v>60</v>
      </c>
      <c r="L9" s="73" t="s">
        <v>61</v>
      </c>
      <c r="M9" s="73" t="s">
        <v>62</v>
      </c>
      <c r="N9" s="81" t="s">
        <v>63</v>
      </c>
      <c r="O9" s="82"/>
      <c r="P9" s="83"/>
      <c r="Q9" s="77" t="s">
        <v>64</v>
      </c>
      <c r="R9" s="84"/>
      <c r="S9" s="84"/>
      <c r="T9" s="78"/>
      <c r="U9" s="77" t="s">
        <v>65</v>
      </c>
      <c r="V9" s="78"/>
      <c r="W9" s="74" t="s">
        <v>66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5"/>
      <c r="AI9" s="77" t="s">
        <v>67</v>
      </c>
      <c r="AJ9" s="78"/>
      <c r="AK9" s="85" t="s">
        <v>40</v>
      </c>
      <c r="AL9" s="86"/>
      <c r="AM9" s="85" t="s">
        <v>42</v>
      </c>
      <c r="AN9" s="86"/>
      <c r="AO9" s="85" t="s">
        <v>44</v>
      </c>
      <c r="AP9" s="86"/>
      <c r="AQ9" s="85" t="s">
        <v>46</v>
      </c>
      <c r="AR9" s="86"/>
      <c r="AS9" s="87" t="s">
        <v>48</v>
      </c>
      <c r="AT9" s="88"/>
      <c r="AU9" s="80"/>
      <c r="AV9" s="79"/>
    </row>
    <row r="10" spans="7:50" s="67" customFormat="1" ht="28.5" customHeight="1" x14ac:dyDescent="0.15">
      <c r="H10" s="80"/>
      <c r="I10" s="80"/>
      <c r="J10" s="80"/>
      <c r="K10" s="80"/>
      <c r="L10" s="80"/>
      <c r="M10" s="80"/>
      <c r="N10" s="89"/>
      <c r="O10" s="90"/>
      <c r="P10" s="91"/>
      <c r="Q10" s="90"/>
      <c r="R10" s="92"/>
      <c r="S10" s="92"/>
      <c r="T10" s="91"/>
      <c r="U10" s="90"/>
      <c r="V10" s="91"/>
      <c r="W10" s="74" t="s">
        <v>68</v>
      </c>
      <c r="X10" s="75"/>
      <c r="Y10" s="74" t="s">
        <v>25</v>
      </c>
      <c r="Z10" s="75"/>
      <c r="AA10" s="74" t="s">
        <v>28</v>
      </c>
      <c r="AB10" s="75"/>
      <c r="AC10" s="93" t="s">
        <v>30</v>
      </c>
      <c r="AD10" s="94"/>
      <c r="AE10" s="93" t="s">
        <v>34</v>
      </c>
      <c r="AF10" s="94"/>
      <c r="AG10" s="93" t="s">
        <v>32</v>
      </c>
      <c r="AH10" s="94"/>
      <c r="AI10" s="90"/>
      <c r="AJ10" s="91"/>
      <c r="AK10" s="95"/>
      <c r="AL10" s="96"/>
      <c r="AM10" s="95"/>
      <c r="AN10" s="96"/>
      <c r="AO10" s="95"/>
      <c r="AP10" s="96"/>
      <c r="AQ10" s="95"/>
      <c r="AR10" s="96"/>
      <c r="AS10" s="97"/>
      <c r="AT10" s="98"/>
      <c r="AU10" s="80"/>
      <c r="AV10" s="79"/>
    </row>
    <row r="11" spans="7:50" ht="45" x14ac:dyDescent="0.15">
      <c r="G11" s="67"/>
      <c r="H11" s="99"/>
      <c r="I11" s="99"/>
      <c r="J11" s="99"/>
      <c r="K11" s="99"/>
      <c r="L11" s="99"/>
      <c r="M11" s="99"/>
      <c r="N11" s="100"/>
      <c r="O11" s="101" t="s">
        <v>69</v>
      </c>
      <c r="P11" s="102" t="s">
        <v>70</v>
      </c>
      <c r="Q11" s="101" t="s">
        <v>71</v>
      </c>
      <c r="R11" s="101" t="s">
        <v>72</v>
      </c>
      <c r="S11" s="101" t="s">
        <v>73</v>
      </c>
      <c r="T11" s="101" t="s">
        <v>74</v>
      </c>
      <c r="U11" s="101" t="s">
        <v>69</v>
      </c>
      <c r="V11" s="101" t="s">
        <v>74</v>
      </c>
      <c r="W11" s="101" t="s">
        <v>69</v>
      </c>
      <c r="X11" s="101" t="s">
        <v>74</v>
      </c>
      <c r="Y11" s="101" t="s">
        <v>69</v>
      </c>
      <c r="Z11" s="101" t="s">
        <v>74</v>
      </c>
      <c r="AA11" s="101" t="s">
        <v>69</v>
      </c>
      <c r="AB11" s="101" t="s">
        <v>74</v>
      </c>
      <c r="AC11" s="101" t="s">
        <v>69</v>
      </c>
      <c r="AD11" s="101" t="s">
        <v>74</v>
      </c>
      <c r="AE11" s="101" t="s">
        <v>69</v>
      </c>
      <c r="AF11" s="101" t="s">
        <v>74</v>
      </c>
      <c r="AG11" s="101" t="s">
        <v>69</v>
      </c>
      <c r="AH11" s="101" t="s">
        <v>74</v>
      </c>
      <c r="AI11" s="101" t="s">
        <v>69</v>
      </c>
      <c r="AJ11" s="101" t="s">
        <v>74</v>
      </c>
      <c r="AK11" s="101" t="s">
        <v>69</v>
      </c>
      <c r="AL11" s="101" t="s">
        <v>74</v>
      </c>
      <c r="AM11" s="101" t="s">
        <v>69</v>
      </c>
      <c r="AN11" s="101" t="s">
        <v>74</v>
      </c>
      <c r="AO11" s="101" t="s">
        <v>69</v>
      </c>
      <c r="AP11" s="101" t="s">
        <v>74</v>
      </c>
      <c r="AQ11" s="101" t="s">
        <v>69</v>
      </c>
      <c r="AR11" s="101" t="s">
        <v>74</v>
      </c>
      <c r="AS11" s="101" t="s">
        <v>69</v>
      </c>
      <c r="AT11" s="101" t="s">
        <v>74</v>
      </c>
      <c r="AU11" s="99"/>
      <c r="AV11" s="79"/>
    </row>
    <row r="12" spans="7:50" customFormat="1" x14ac:dyDescent="0.15">
      <c r="G12" s="103"/>
      <c r="H12" s="104">
        <v>1</v>
      </c>
      <c r="I12" s="104">
        <v>2</v>
      </c>
      <c r="J12" s="105">
        <v>3</v>
      </c>
      <c r="K12" s="105">
        <v>4</v>
      </c>
      <c r="L12" s="105">
        <v>5</v>
      </c>
      <c r="M12" s="105">
        <v>6</v>
      </c>
      <c r="N12" s="105">
        <v>7</v>
      </c>
      <c r="O12" s="105">
        <v>8</v>
      </c>
      <c r="P12" s="105">
        <v>9</v>
      </c>
      <c r="Q12" s="105">
        <v>10</v>
      </c>
      <c r="R12" s="105">
        <v>11</v>
      </c>
      <c r="S12" s="105">
        <v>12</v>
      </c>
      <c r="T12" s="105">
        <v>13</v>
      </c>
      <c r="U12" s="105">
        <v>14</v>
      </c>
      <c r="V12" s="105">
        <v>15</v>
      </c>
      <c r="W12" s="105">
        <v>16</v>
      </c>
      <c r="X12" s="105">
        <v>17</v>
      </c>
      <c r="Y12" s="105">
        <v>18</v>
      </c>
      <c r="Z12" s="105">
        <v>19</v>
      </c>
      <c r="AA12" s="105">
        <v>20</v>
      </c>
      <c r="AB12" s="105">
        <v>21</v>
      </c>
      <c r="AC12" s="105">
        <v>22</v>
      </c>
      <c r="AD12" s="105">
        <v>23</v>
      </c>
      <c r="AE12" s="105">
        <v>24</v>
      </c>
      <c r="AF12" s="105">
        <v>25</v>
      </c>
      <c r="AG12" s="105">
        <v>26</v>
      </c>
      <c r="AH12" s="105">
        <v>27</v>
      </c>
      <c r="AI12" s="105">
        <v>28</v>
      </c>
      <c r="AJ12" s="105">
        <v>29</v>
      </c>
      <c r="AK12" s="105">
        <v>30</v>
      </c>
      <c r="AL12" s="105">
        <v>31</v>
      </c>
      <c r="AM12" s="105">
        <v>32</v>
      </c>
      <c r="AN12" s="105">
        <v>33</v>
      </c>
      <c r="AO12" s="105">
        <v>34</v>
      </c>
      <c r="AP12" s="105">
        <v>35</v>
      </c>
      <c r="AQ12" s="105">
        <v>36</v>
      </c>
      <c r="AR12" s="105">
        <v>37</v>
      </c>
      <c r="AS12" s="105">
        <v>38</v>
      </c>
      <c r="AT12" s="105">
        <v>39</v>
      </c>
      <c r="AU12" s="105">
        <v>40</v>
      </c>
      <c r="AV12" s="106"/>
    </row>
    <row r="13" spans="7:50" customFormat="1" ht="18.75" x14ac:dyDescent="0.15">
      <c r="G13" s="103"/>
      <c r="H13" s="107" t="str">
        <f>[1]Справочники!H8</f>
        <v>А. Регулирующихся методом индексации, методом долгосрочной индексации или методом экономически обоснованных расходов</v>
      </c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  <c r="AV13" s="106"/>
      <c r="AX13" s="111"/>
    </row>
    <row r="14" spans="7:50" ht="22.5" x14ac:dyDescent="0.15">
      <c r="G14" s="67"/>
      <c r="H14" s="112" t="s">
        <v>20</v>
      </c>
      <c r="I14" s="113" t="s">
        <v>75</v>
      </c>
      <c r="J14" s="114"/>
      <c r="K14" s="114"/>
      <c r="L14" s="114"/>
      <c r="M14" s="114"/>
      <c r="N14" s="114"/>
      <c r="O14" s="115">
        <f>SUM(O15:O20)</f>
        <v>24745</v>
      </c>
      <c r="P14" s="115">
        <f t="shared" ref="P14:AT14" si="0">SUM(P15:P20)</f>
        <v>12789.480299999999</v>
      </c>
      <c r="Q14" s="115">
        <f t="shared" si="0"/>
        <v>9733</v>
      </c>
      <c r="R14" s="115">
        <f t="shared" si="0"/>
        <v>7236</v>
      </c>
      <c r="S14" s="115">
        <f t="shared" si="0"/>
        <v>9733</v>
      </c>
      <c r="T14" s="115">
        <f t="shared" si="0"/>
        <v>9787.5269100000005</v>
      </c>
      <c r="U14" s="115">
        <f t="shared" si="0"/>
        <v>9733</v>
      </c>
      <c r="V14" s="115">
        <f t="shared" si="0"/>
        <v>9787.5269100000005</v>
      </c>
      <c r="W14" s="115">
        <f t="shared" si="0"/>
        <v>9733</v>
      </c>
      <c r="X14" s="115">
        <f t="shared" si="0"/>
        <v>9787.5269100000005</v>
      </c>
      <c r="Y14" s="115">
        <f t="shared" si="0"/>
        <v>5433</v>
      </c>
      <c r="Z14" s="115">
        <f t="shared" si="0"/>
        <v>5473.7502999999997</v>
      </c>
      <c r="AA14" s="115">
        <f t="shared" si="0"/>
        <v>4300</v>
      </c>
      <c r="AB14" s="115">
        <f t="shared" si="0"/>
        <v>4313.7766099999999</v>
      </c>
      <c r="AC14" s="115">
        <f t="shared" si="0"/>
        <v>0</v>
      </c>
      <c r="AD14" s="115">
        <f t="shared" si="0"/>
        <v>0</v>
      </c>
      <c r="AE14" s="115">
        <f t="shared" si="0"/>
        <v>0</v>
      </c>
      <c r="AF14" s="115">
        <f t="shared" si="0"/>
        <v>0</v>
      </c>
      <c r="AG14" s="115">
        <f t="shared" si="0"/>
        <v>0</v>
      </c>
      <c r="AH14" s="115">
        <f t="shared" si="0"/>
        <v>0</v>
      </c>
      <c r="AI14" s="115">
        <f t="shared" si="0"/>
        <v>0</v>
      </c>
      <c r="AJ14" s="115">
        <f t="shared" si="0"/>
        <v>0</v>
      </c>
      <c r="AK14" s="115">
        <f t="shared" si="0"/>
        <v>0</v>
      </c>
      <c r="AL14" s="115">
        <f t="shared" si="0"/>
        <v>0</v>
      </c>
      <c r="AM14" s="115">
        <f t="shared" si="0"/>
        <v>0</v>
      </c>
      <c r="AN14" s="115">
        <f t="shared" si="0"/>
        <v>0</v>
      </c>
      <c r="AO14" s="115">
        <f t="shared" si="0"/>
        <v>0</v>
      </c>
      <c r="AP14" s="115">
        <f t="shared" si="0"/>
        <v>0</v>
      </c>
      <c r="AQ14" s="115">
        <f t="shared" si="0"/>
        <v>0</v>
      </c>
      <c r="AR14" s="115">
        <f t="shared" si="0"/>
        <v>0</v>
      </c>
      <c r="AS14" s="115">
        <f t="shared" si="0"/>
        <v>0</v>
      </c>
      <c r="AT14" s="115">
        <f t="shared" si="0"/>
        <v>0</v>
      </c>
      <c r="AU14" s="116"/>
      <c r="AV14" s="117"/>
      <c r="AX14" s="118"/>
    </row>
    <row r="15" spans="7:50" ht="18.75" x14ac:dyDescent="0.15">
      <c r="G15" s="67"/>
      <c r="H15" s="119" t="s">
        <v>22</v>
      </c>
      <c r="I15" s="120" t="s">
        <v>76</v>
      </c>
      <c r="J15" s="121"/>
      <c r="K15" s="121"/>
      <c r="L15" s="121"/>
      <c r="M15" s="121"/>
      <c r="N15" s="121"/>
      <c r="O15" s="122">
        <f t="shared" ref="O15:AT15" si="1">SUMIF($AV$21:$AV$44,"=r_1_1",O$21:O$44)</f>
        <v>0</v>
      </c>
      <c r="P15" s="122">
        <f t="shared" si="1"/>
        <v>0</v>
      </c>
      <c r="Q15" s="122">
        <f t="shared" si="1"/>
        <v>0</v>
      </c>
      <c r="R15" s="122">
        <f t="shared" si="1"/>
        <v>0</v>
      </c>
      <c r="S15" s="122">
        <f t="shared" si="1"/>
        <v>0</v>
      </c>
      <c r="T15" s="122">
        <f t="shared" si="1"/>
        <v>0</v>
      </c>
      <c r="U15" s="122">
        <f t="shared" si="1"/>
        <v>0</v>
      </c>
      <c r="V15" s="122">
        <f t="shared" si="1"/>
        <v>0</v>
      </c>
      <c r="W15" s="122">
        <f t="shared" si="1"/>
        <v>0</v>
      </c>
      <c r="X15" s="122">
        <f t="shared" si="1"/>
        <v>0</v>
      </c>
      <c r="Y15" s="122">
        <f t="shared" si="1"/>
        <v>0</v>
      </c>
      <c r="Z15" s="122">
        <f t="shared" si="1"/>
        <v>0</v>
      </c>
      <c r="AA15" s="122">
        <f t="shared" si="1"/>
        <v>0</v>
      </c>
      <c r="AB15" s="122">
        <f t="shared" si="1"/>
        <v>0</v>
      </c>
      <c r="AC15" s="122">
        <f t="shared" si="1"/>
        <v>0</v>
      </c>
      <c r="AD15" s="122">
        <f t="shared" si="1"/>
        <v>0</v>
      </c>
      <c r="AE15" s="122">
        <f t="shared" si="1"/>
        <v>0</v>
      </c>
      <c r="AF15" s="122">
        <f t="shared" si="1"/>
        <v>0</v>
      </c>
      <c r="AG15" s="122">
        <f t="shared" si="1"/>
        <v>0</v>
      </c>
      <c r="AH15" s="122">
        <f t="shared" si="1"/>
        <v>0</v>
      </c>
      <c r="AI15" s="122">
        <f t="shared" si="1"/>
        <v>0</v>
      </c>
      <c r="AJ15" s="122">
        <f t="shared" si="1"/>
        <v>0</v>
      </c>
      <c r="AK15" s="122">
        <f t="shared" si="1"/>
        <v>0</v>
      </c>
      <c r="AL15" s="122">
        <f t="shared" si="1"/>
        <v>0</v>
      </c>
      <c r="AM15" s="122">
        <f t="shared" si="1"/>
        <v>0</v>
      </c>
      <c r="AN15" s="122">
        <f t="shared" si="1"/>
        <v>0</v>
      </c>
      <c r="AO15" s="122">
        <f t="shared" si="1"/>
        <v>0</v>
      </c>
      <c r="AP15" s="122">
        <f t="shared" si="1"/>
        <v>0</v>
      </c>
      <c r="AQ15" s="122">
        <f t="shared" si="1"/>
        <v>0</v>
      </c>
      <c r="AR15" s="122">
        <f t="shared" si="1"/>
        <v>0</v>
      </c>
      <c r="AS15" s="122">
        <f t="shared" si="1"/>
        <v>0</v>
      </c>
      <c r="AT15" s="122">
        <f t="shared" si="1"/>
        <v>0</v>
      </c>
      <c r="AU15" s="123"/>
      <c r="AV15" s="117"/>
      <c r="AX15" s="118"/>
    </row>
    <row r="16" spans="7:50" ht="22.5" x14ac:dyDescent="0.15">
      <c r="G16" s="67"/>
      <c r="H16" s="119" t="s">
        <v>37</v>
      </c>
      <c r="I16" s="120" t="s">
        <v>77</v>
      </c>
      <c r="J16" s="121"/>
      <c r="K16" s="121"/>
      <c r="L16" s="121"/>
      <c r="M16" s="121"/>
      <c r="N16" s="121"/>
      <c r="O16" s="122">
        <f t="shared" ref="O16:AT16" si="2">SUMIF($AV$21:$AV$44,"=r_1_2",O$21:O$44)</f>
        <v>18503</v>
      </c>
      <c r="P16" s="122">
        <f t="shared" si="2"/>
        <v>6547.4802999999993</v>
      </c>
      <c r="Q16" s="122">
        <f t="shared" si="2"/>
        <v>3491</v>
      </c>
      <c r="R16" s="122">
        <f t="shared" si="2"/>
        <v>994</v>
      </c>
      <c r="S16" s="122">
        <f t="shared" si="2"/>
        <v>3491</v>
      </c>
      <c r="T16" s="122">
        <f t="shared" si="2"/>
        <v>3507.52691</v>
      </c>
      <c r="U16" s="122">
        <f t="shared" si="2"/>
        <v>3491</v>
      </c>
      <c r="V16" s="122">
        <f t="shared" si="2"/>
        <v>3507.52691</v>
      </c>
      <c r="W16" s="122">
        <f t="shared" si="2"/>
        <v>3491</v>
      </c>
      <c r="X16" s="122">
        <f t="shared" si="2"/>
        <v>3507.52691</v>
      </c>
      <c r="Y16" s="122">
        <f t="shared" si="2"/>
        <v>2191</v>
      </c>
      <c r="Z16" s="122">
        <f t="shared" si="2"/>
        <v>2193.7502999999997</v>
      </c>
      <c r="AA16" s="122">
        <f t="shared" si="2"/>
        <v>1300</v>
      </c>
      <c r="AB16" s="122">
        <f t="shared" si="2"/>
        <v>1313.7766099999999</v>
      </c>
      <c r="AC16" s="122">
        <f t="shared" si="2"/>
        <v>0</v>
      </c>
      <c r="AD16" s="122">
        <f t="shared" si="2"/>
        <v>0</v>
      </c>
      <c r="AE16" s="122">
        <f t="shared" si="2"/>
        <v>0</v>
      </c>
      <c r="AF16" s="122">
        <f t="shared" si="2"/>
        <v>0</v>
      </c>
      <c r="AG16" s="122">
        <f t="shared" si="2"/>
        <v>0</v>
      </c>
      <c r="AH16" s="122">
        <f t="shared" si="2"/>
        <v>0</v>
      </c>
      <c r="AI16" s="122">
        <f t="shared" si="2"/>
        <v>0</v>
      </c>
      <c r="AJ16" s="122">
        <f t="shared" si="2"/>
        <v>0</v>
      </c>
      <c r="AK16" s="122">
        <f t="shared" si="2"/>
        <v>0</v>
      </c>
      <c r="AL16" s="122">
        <f t="shared" si="2"/>
        <v>0</v>
      </c>
      <c r="AM16" s="122">
        <f t="shared" si="2"/>
        <v>0</v>
      </c>
      <c r="AN16" s="122">
        <f t="shared" si="2"/>
        <v>0</v>
      </c>
      <c r="AO16" s="122">
        <f t="shared" si="2"/>
        <v>0</v>
      </c>
      <c r="AP16" s="122">
        <f t="shared" si="2"/>
        <v>0</v>
      </c>
      <c r="AQ16" s="122">
        <f t="shared" si="2"/>
        <v>0</v>
      </c>
      <c r="AR16" s="122">
        <f t="shared" si="2"/>
        <v>0</v>
      </c>
      <c r="AS16" s="122">
        <f t="shared" si="2"/>
        <v>0</v>
      </c>
      <c r="AT16" s="122">
        <f t="shared" si="2"/>
        <v>0</v>
      </c>
      <c r="AU16" s="123"/>
      <c r="AV16" s="117"/>
      <c r="AX16" s="118"/>
    </row>
    <row r="17" spans="1:52" ht="45" x14ac:dyDescent="0.15">
      <c r="G17" s="67"/>
      <c r="H17" s="119" t="s">
        <v>39</v>
      </c>
      <c r="I17" s="120" t="s">
        <v>78</v>
      </c>
      <c r="J17" s="121"/>
      <c r="K17" s="121"/>
      <c r="L17" s="121"/>
      <c r="M17" s="121"/>
      <c r="N17" s="121"/>
      <c r="O17" s="122">
        <f t="shared" ref="O17:AT17" si="3">SUMIF($AV$21:$AV$44,"=r_1_3",O$21:O$44)</f>
        <v>0</v>
      </c>
      <c r="P17" s="122">
        <f t="shared" si="3"/>
        <v>0</v>
      </c>
      <c r="Q17" s="122">
        <f t="shared" si="3"/>
        <v>0</v>
      </c>
      <c r="R17" s="122">
        <f t="shared" si="3"/>
        <v>0</v>
      </c>
      <c r="S17" s="122">
        <f t="shared" si="3"/>
        <v>0</v>
      </c>
      <c r="T17" s="122">
        <f t="shared" si="3"/>
        <v>0</v>
      </c>
      <c r="U17" s="122">
        <f t="shared" si="3"/>
        <v>0</v>
      </c>
      <c r="V17" s="122">
        <f t="shared" si="3"/>
        <v>0</v>
      </c>
      <c r="W17" s="122">
        <f t="shared" si="3"/>
        <v>0</v>
      </c>
      <c r="X17" s="122">
        <f t="shared" si="3"/>
        <v>0</v>
      </c>
      <c r="Y17" s="122">
        <f t="shared" si="3"/>
        <v>0</v>
      </c>
      <c r="Z17" s="122">
        <f t="shared" si="3"/>
        <v>0</v>
      </c>
      <c r="AA17" s="122">
        <f t="shared" si="3"/>
        <v>0</v>
      </c>
      <c r="AB17" s="122">
        <f t="shared" si="3"/>
        <v>0</v>
      </c>
      <c r="AC17" s="122">
        <f t="shared" si="3"/>
        <v>0</v>
      </c>
      <c r="AD17" s="122">
        <f t="shared" si="3"/>
        <v>0</v>
      </c>
      <c r="AE17" s="122">
        <f t="shared" si="3"/>
        <v>0</v>
      </c>
      <c r="AF17" s="122">
        <f t="shared" si="3"/>
        <v>0</v>
      </c>
      <c r="AG17" s="122">
        <f t="shared" si="3"/>
        <v>0</v>
      </c>
      <c r="AH17" s="122">
        <f t="shared" si="3"/>
        <v>0</v>
      </c>
      <c r="AI17" s="122">
        <f t="shared" si="3"/>
        <v>0</v>
      </c>
      <c r="AJ17" s="122">
        <f t="shared" si="3"/>
        <v>0</v>
      </c>
      <c r="AK17" s="122">
        <f t="shared" si="3"/>
        <v>0</v>
      </c>
      <c r="AL17" s="122">
        <f t="shared" si="3"/>
        <v>0</v>
      </c>
      <c r="AM17" s="122">
        <f t="shared" si="3"/>
        <v>0</v>
      </c>
      <c r="AN17" s="122">
        <f t="shared" si="3"/>
        <v>0</v>
      </c>
      <c r="AO17" s="122">
        <f t="shared" si="3"/>
        <v>0</v>
      </c>
      <c r="AP17" s="122">
        <f t="shared" si="3"/>
        <v>0</v>
      </c>
      <c r="AQ17" s="122">
        <f t="shared" si="3"/>
        <v>0</v>
      </c>
      <c r="AR17" s="122">
        <f t="shared" si="3"/>
        <v>0</v>
      </c>
      <c r="AS17" s="122">
        <f t="shared" si="3"/>
        <v>0</v>
      </c>
      <c r="AT17" s="122">
        <f t="shared" si="3"/>
        <v>0</v>
      </c>
      <c r="AU17" s="123"/>
      <c r="AV17" s="117"/>
      <c r="AX17" s="118"/>
    </row>
    <row r="18" spans="1:52" ht="22.5" x14ac:dyDescent="0.15">
      <c r="G18" s="67"/>
      <c r="H18" s="119" t="s">
        <v>41</v>
      </c>
      <c r="I18" s="120" t="s">
        <v>79</v>
      </c>
      <c r="J18" s="121"/>
      <c r="K18" s="121"/>
      <c r="L18" s="121"/>
      <c r="M18" s="121"/>
      <c r="N18" s="121"/>
      <c r="O18" s="122">
        <f t="shared" ref="O18:AT18" si="4">SUMIF($AV$21:$AV$44,"=r_1_4",O$21:O$44)</f>
        <v>0</v>
      </c>
      <c r="P18" s="122">
        <f t="shared" si="4"/>
        <v>0</v>
      </c>
      <c r="Q18" s="122">
        <f t="shared" si="4"/>
        <v>0</v>
      </c>
      <c r="R18" s="122">
        <f t="shared" si="4"/>
        <v>0</v>
      </c>
      <c r="S18" s="122">
        <f t="shared" si="4"/>
        <v>0</v>
      </c>
      <c r="T18" s="122">
        <f t="shared" si="4"/>
        <v>0</v>
      </c>
      <c r="U18" s="122">
        <f t="shared" si="4"/>
        <v>0</v>
      </c>
      <c r="V18" s="122">
        <f t="shared" si="4"/>
        <v>0</v>
      </c>
      <c r="W18" s="122">
        <f t="shared" si="4"/>
        <v>0</v>
      </c>
      <c r="X18" s="122">
        <f t="shared" si="4"/>
        <v>0</v>
      </c>
      <c r="Y18" s="122">
        <f t="shared" si="4"/>
        <v>0</v>
      </c>
      <c r="Z18" s="122">
        <f t="shared" si="4"/>
        <v>0</v>
      </c>
      <c r="AA18" s="122">
        <f t="shared" si="4"/>
        <v>0</v>
      </c>
      <c r="AB18" s="122">
        <f t="shared" si="4"/>
        <v>0</v>
      </c>
      <c r="AC18" s="122">
        <f t="shared" si="4"/>
        <v>0</v>
      </c>
      <c r="AD18" s="122">
        <f t="shared" si="4"/>
        <v>0</v>
      </c>
      <c r="AE18" s="122">
        <f t="shared" si="4"/>
        <v>0</v>
      </c>
      <c r="AF18" s="122">
        <f t="shared" si="4"/>
        <v>0</v>
      </c>
      <c r="AG18" s="122">
        <f t="shared" si="4"/>
        <v>0</v>
      </c>
      <c r="AH18" s="122">
        <f t="shared" si="4"/>
        <v>0</v>
      </c>
      <c r="AI18" s="122">
        <f t="shared" si="4"/>
        <v>0</v>
      </c>
      <c r="AJ18" s="122">
        <f t="shared" si="4"/>
        <v>0</v>
      </c>
      <c r="AK18" s="122">
        <f t="shared" si="4"/>
        <v>0</v>
      </c>
      <c r="AL18" s="122">
        <f t="shared" si="4"/>
        <v>0</v>
      </c>
      <c r="AM18" s="122">
        <f t="shared" si="4"/>
        <v>0</v>
      </c>
      <c r="AN18" s="122">
        <f t="shared" si="4"/>
        <v>0</v>
      </c>
      <c r="AO18" s="122">
        <f t="shared" si="4"/>
        <v>0</v>
      </c>
      <c r="AP18" s="122">
        <f t="shared" si="4"/>
        <v>0</v>
      </c>
      <c r="AQ18" s="122">
        <f t="shared" si="4"/>
        <v>0</v>
      </c>
      <c r="AR18" s="122">
        <f t="shared" si="4"/>
        <v>0</v>
      </c>
      <c r="AS18" s="122">
        <f t="shared" si="4"/>
        <v>0</v>
      </c>
      <c r="AT18" s="122">
        <f t="shared" si="4"/>
        <v>0</v>
      </c>
      <c r="AU18" s="123"/>
      <c r="AV18" s="117"/>
      <c r="AX18" s="118"/>
    </row>
    <row r="19" spans="1:52" ht="22.5" x14ac:dyDescent="0.15">
      <c r="G19" s="67"/>
      <c r="H19" s="119" t="s">
        <v>43</v>
      </c>
      <c r="I19" s="120" t="s">
        <v>80</v>
      </c>
      <c r="J19" s="121"/>
      <c r="K19" s="121"/>
      <c r="L19" s="121"/>
      <c r="M19" s="121"/>
      <c r="N19" s="121"/>
      <c r="O19" s="122">
        <f t="shared" ref="O19:AT19" si="5">SUMIF($AV$21:$AV$44,"=r_1_5",O$21:O$44)</f>
        <v>0</v>
      </c>
      <c r="P19" s="122">
        <f t="shared" si="5"/>
        <v>0</v>
      </c>
      <c r="Q19" s="122">
        <f t="shared" si="5"/>
        <v>0</v>
      </c>
      <c r="R19" s="122">
        <f t="shared" si="5"/>
        <v>0</v>
      </c>
      <c r="S19" s="122">
        <f t="shared" si="5"/>
        <v>0</v>
      </c>
      <c r="T19" s="122">
        <f t="shared" si="5"/>
        <v>0</v>
      </c>
      <c r="U19" s="122">
        <f t="shared" si="5"/>
        <v>0</v>
      </c>
      <c r="V19" s="122">
        <f t="shared" si="5"/>
        <v>0</v>
      </c>
      <c r="W19" s="122">
        <f t="shared" si="5"/>
        <v>0</v>
      </c>
      <c r="X19" s="122">
        <f t="shared" si="5"/>
        <v>0</v>
      </c>
      <c r="Y19" s="122">
        <f t="shared" si="5"/>
        <v>0</v>
      </c>
      <c r="Z19" s="122">
        <f t="shared" si="5"/>
        <v>0</v>
      </c>
      <c r="AA19" s="122">
        <f t="shared" si="5"/>
        <v>0</v>
      </c>
      <c r="AB19" s="122">
        <f t="shared" si="5"/>
        <v>0</v>
      </c>
      <c r="AC19" s="122">
        <f t="shared" si="5"/>
        <v>0</v>
      </c>
      <c r="AD19" s="122">
        <f t="shared" si="5"/>
        <v>0</v>
      </c>
      <c r="AE19" s="122">
        <f t="shared" si="5"/>
        <v>0</v>
      </c>
      <c r="AF19" s="122">
        <f t="shared" si="5"/>
        <v>0</v>
      </c>
      <c r="AG19" s="122">
        <f t="shared" si="5"/>
        <v>0</v>
      </c>
      <c r="AH19" s="122">
        <f t="shared" si="5"/>
        <v>0</v>
      </c>
      <c r="AI19" s="122">
        <f t="shared" si="5"/>
        <v>0</v>
      </c>
      <c r="AJ19" s="122">
        <f t="shared" si="5"/>
        <v>0</v>
      </c>
      <c r="AK19" s="122">
        <f t="shared" si="5"/>
        <v>0</v>
      </c>
      <c r="AL19" s="122">
        <f t="shared" si="5"/>
        <v>0</v>
      </c>
      <c r="AM19" s="122">
        <f t="shared" si="5"/>
        <v>0</v>
      </c>
      <c r="AN19" s="122">
        <f t="shared" si="5"/>
        <v>0</v>
      </c>
      <c r="AO19" s="122">
        <f t="shared" si="5"/>
        <v>0</v>
      </c>
      <c r="AP19" s="122">
        <f t="shared" si="5"/>
        <v>0</v>
      </c>
      <c r="AQ19" s="122">
        <f t="shared" si="5"/>
        <v>0</v>
      </c>
      <c r="AR19" s="122">
        <f t="shared" si="5"/>
        <v>0</v>
      </c>
      <c r="AS19" s="122">
        <f t="shared" si="5"/>
        <v>0</v>
      </c>
      <c r="AT19" s="122">
        <f t="shared" si="5"/>
        <v>0</v>
      </c>
      <c r="AU19" s="123"/>
      <c r="AV19" s="117"/>
      <c r="AX19" s="118"/>
    </row>
    <row r="20" spans="1:52" ht="18.75" x14ac:dyDescent="0.15">
      <c r="G20" s="67"/>
      <c r="H20" s="119" t="s">
        <v>45</v>
      </c>
      <c r="I20" s="120" t="s">
        <v>81</v>
      </c>
      <c r="J20" s="121"/>
      <c r="K20" s="121"/>
      <c r="L20" s="121"/>
      <c r="M20" s="121"/>
      <c r="N20" s="121"/>
      <c r="O20" s="122">
        <f t="shared" ref="O20:AT20" si="6">SUMIF($AV$21:$AV$44,"=r_1_6",O$21:O$44)</f>
        <v>6242</v>
      </c>
      <c r="P20" s="122">
        <f t="shared" si="6"/>
        <v>6242</v>
      </c>
      <c r="Q20" s="122">
        <f t="shared" si="6"/>
        <v>6242</v>
      </c>
      <c r="R20" s="122">
        <f t="shared" si="6"/>
        <v>6242</v>
      </c>
      <c r="S20" s="122">
        <f t="shared" si="6"/>
        <v>6242</v>
      </c>
      <c r="T20" s="122">
        <f t="shared" si="6"/>
        <v>6280</v>
      </c>
      <c r="U20" s="122">
        <f t="shared" si="6"/>
        <v>6242</v>
      </c>
      <c r="V20" s="122">
        <f t="shared" si="6"/>
        <v>6280</v>
      </c>
      <c r="W20" s="122">
        <f t="shared" si="6"/>
        <v>6242</v>
      </c>
      <c r="X20" s="122">
        <f t="shared" si="6"/>
        <v>6280</v>
      </c>
      <c r="Y20" s="122">
        <f t="shared" si="6"/>
        <v>3242</v>
      </c>
      <c r="Z20" s="122">
        <f t="shared" si="6"/>
        <v>3280</v>
      </c>
      <c r="AA20" s="122">
        <f t="shared" si="6"/>
        <v>3000</v>
      </c>
      <c r="AB20" s="122">
        <f t="shared" si="6"/>
        <v>3000</v>
      </c>
      <c r="AC20" s="122">
        <f t="shared" si="6"/>
        <v>0</v>
      </c>
      <c r="AD20" s="122">
        <f t="shared" si="6"/>
        <v>0</v>
      </c>
      <c r="AE20" s="122">
        <f t="shared" si="6"/>
        <v>0</v>
      </c>
      <c r="AF20" s="122">
        <f t="shared" si="6"/>
        <v>0</v>
      </c>
      <c r="AG20" s="122">
        <f t="shared" si="6"/>
        <v>0</v>
      </c>
      <c r="AH20" s="122">
        <f t="shared" si="6"/>
        <v>0</v>
      </c>
      <c r="AI20" s="122">
        <f t="shared" si="6"/>
        <v>0</v>
      </c>
      <c r="AJ20" s="122">
        <f t="shared" si="6"/>
        <v>0</v>
      </c>
      <c r="AK20" s="122">
        <f t="shared" si="6"/>
        <v>0</v>
      </c>
      <c r="AL20" s="122">
        <f t="shared" si="6"/>
        <v>0</v>
      </c>
      <c r="AM20" s="122">
        <f t="shared" si="6"/>
        <v>0</v>
      </c>
      <c r="AN20" s="122">
        <f t="shared" si="6"/>
        <v>0</v>
      </c>
      <c r="AO20" s="122">
        <f t="shared" si="6"/>
        <v>0</v>
      </c>
      <c r="AP20" s="122">
        <f t="shared" si="6"/>
        <v>0</v>
      </c>
      <c r="AQ20" s="122">
        <f t="shared" si="6"/>
        <v>0</v>
      </c>
      <c r="AR20" s="122">
        <f t="shared" si="6"/>
        <v>0</v>
      </c>
      <c r="AS20" s="122">
        <f t="shared" si="6"/>
        <v>0</v>
      </c>
      <c r="AT20" s="122">
        <f t="shared" si="6"/>
        <v>0</v>
      </c>
      <c r="AU20" s="123"/>
      <c r="AV20" s="117"/>
      <c r="AX20" s="118"/>
    </row>
    <row r="21" spans="1:52" hidden="1" x14ac:dyDescent="0.15">
      <c r="G21" s="67"/>
      <c r="H21" s="124"/>
      <c r="I21" s="125"/>
      <c r="J21" s="126"/>
      <c r="K21" s="126"/>
      <c r="L21" s="126"/>
      <c r="M21" s="126"/>
      <c r="N21" s="12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  <c r="AV21" s="117"/>
    </row>
    <row r="22" spans="1:52" customFormat="1" ht="18.75" x14ac:dyDescent="0.15">
      <c r="A22" s="129"/>
      <c r="B22" s="130"/>
      <c r="G22" s="131"/>
      <c r="H22" s="132" t="str">
        <f>IF([1]Справочники!I11&lt;&gt;"",[1]Справочники!I11,"Не определено")</f>
        <v>МУП "Шушенские ТЭС"</v>
      </c>
      <c r="I22" s="133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5"/>
      <c r="AZ22" s="118"/>
    </row>
    <row r="23" spans="1:52" ht="18.75" x14ac:dyDescent="0.15">
      <c r="A23" s="129"/>
      <c r="B23" s="130"/>
      <c r="G23" s="67"/>
      <c r="H23" s="119" t="s">
        <v>22</v>
      </c>
      <c r="I23" s="120" t="s">
        <v>76</v>
      </c>
      <c r="J23" s="121"/>
      <c r="K23" s="121"/>
      <c r="L23" s="121"/>
      <c r="M23" s="121"/>
      <c r="N23" s="121"/>
      <c r="O23" s="122">
        <f t="shared" ref="O23:AT23" si="7">SUM(O24:O25)</f>
        <v>0</v>
      </c>
      <c r="P23" s="122">
        <f t="shared" si="7"/>
        <v>0</v>
      </c>
      <c r="Q23" s="122">
        <f t="shared" si="7"/>
        <v>0</v>
      </c>
      <c r="R23" s="122">
        <f t="shared" si="7"/>
        <v>0</v>
      </c>
      <c r="S23" s="122">
        <f t="shared" si="7"/>
        <v>0</v>
      </c>
      <c r="T23" s="122">
        <f t="shared" si="7"/>
        <v>0</v>
      </c>
      <c r="U23" s="122">
        <f t="shared" si="7"/>
        <v>0</v>
      </c>
      <c r="V23" s="122">
        <f t="shared" si="7"/>
        <v>0</v>
      </c>
      <c r="W23" s="122">
        <f t="shared" si="7"/>
        <v>0</v>
      </c>
      <c r="X23" s="122">
        <f t="shared" si="7"/>
        <v>0</v>
      </c>
      <c r="Y23" s="122">
        <f t="shared" si="7"/>
        <v>0</v>
      </c>
      <c r="Z23" s="122">
        <f t="shared" si="7"/>
        <v>0</v>
      </c>
      <c r="AA23" s="122">
        <f t="shared" si="7"/>
        <v>0</v>
      </c>
      <c r="AB23" s="122">
        <f t="shared" si="7"/>
        <v>0</v>
      </c>
      <c r="AC23" s="122">
        <f t="shared" si="7"/>
        <v>0</v>
      </c>
      <c r="AD23" s="122">
        <f t="shared" si="7"/>
        <v>0</v>
      </c>
      <c r="AE23" s="122">
        <f t="shared" si="7"/>
        <v>0</v>
      </c>
      <c r="AF23" s="122">
        <f t="shared" si="7"/>
        <v>0</v>
      </c>
      <c r="AG23" s="122">
        <f t="shared" si="7"/>
        <v>0</v>
      </c>
      <c r="AH23" s="122">
        <f t="shared" si="7"/>
        <v>0</v>
      </c>
      <c r="AI23" s="122">
        <f t="shared" si="7"/>
        <v>0</v>
      </c>
      <c r="AJ23" s="122">
        <f t="shared" si="7"/>
        <v>0</v>
      </c>
      <c r="AK23" s="122">
        <f t="shared" si="7"/>
        <v>0</v>
      </c>
      <c r="AL23" s="122">
        <f t="shared" si="7"/>
        <v>0</v>
      </c>
      <c r="AM23" s="122">
        <f t="shared" si="7"/>
        <v>0</v>
      </c>
      <c r="AN23" s="122">
        <f t="shared" si="7"/>
        <v>0</v>
      </c>
      <c r="AO23" s="122">
        <f t="shared" si="7"/>
        <v>0</v>
      </c>
      <c r="AP23" s="122">
        <f t="shared" si="7"/>
        <v>0</v>
      </c>
      <c r="AQ23" s="122">
        <f t="shared" si="7"/>
        <v>0</v>
      </c>
      <c r="AR23" s="122">
        <f t="shared" si="7"/>
        <v>0</v>
      </c>
      <c r="AS23" s="122">
        <f t="shared" si="7"/>
        <v>0</v>
      </c>
      <c r="AT23" s="122">
        <f t="shared" si="7"/>
        <v>0</v>
      </c>
      <c r="AU23" s="136"/>
      <c r="AV23" s="137" t="s">
        <v>82</v>
      </c>
      <c r="AW23" s="137" t="s">
        <v>82</v>
      </c>
      <c r="AZ23" s="118"/>
    </row>
    <row r="24" spans="1:52" ht="15" hidden="1" customHeight="1" x14ac:dyDescent="0.15">
      <c r="A24" s="129"/>
      <c r="B24" s="130"/>
      <c r="E24" s="138"/>
      <c r="G24" s="67"/>
      <c r="H24" s="139" t="s">
        <v>83</v>
      </c>
      <c r="I24" s="125"/>
      <c r="J24" s="126"/>
      <c r="K24" s="126"/>
      <c r="L24" s="126"/>
      <c r="M24" s="126"/>
      <c r="N24" s="126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8"/>
    </row>
    <row r="25" spans="1:52" ht="18.75" x14ac:dyDescent="0.15">
      <c r="A25" s="129"/>
      <c r="B25" s="130"/>
      <c r="E25" s="138"/>
      <c r="G25" s="67"/>
      <c r="H25" s="140" t="s">
        <v>84</v>
      </c>
      <c r="I25" s="140"/>
      <c r="J25" s="141"/>
      <c r="K25" s="141"/>
      <c r="L25" s="126"/>
      <c r="M25" s="126"/>
      <c r="N25" s="126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42"/>
      <c r="AZ25" s="118"/>
    </row>
    <row r="26" spans="1:52" ht="22.5" x14ac:dyDescent="0.15">
      <c r="A26" s="129"/>
      <c r="B26" s="130"/>
      <c r="G26" s="67"/>
      <c r="H26" s="119" t="s">
        <v>37</v>
      </c>
      <c r="I26" s="120" t="s">
        <v>77</v>
      </c>
      <c r="J26" s="121"/>
      <c r="K26" s="121"/>
      <c r="L26" s="121"/>
      <c r="M26" s="121"/>
      <c r="N26" s="121"/>
      <c r="O26" s="122">
        <f t="shared" ref="O26:AT26" si="8">SUM(O27:O30)</f>
        <v>18503</v>
      </c>
      <c r="P26" s="122">
        <f t="shared" si="8"/>
        <v>6547.4802999999993</v>
      </c>
      <c r="Q26" s="122">
        <f t="shared" si="8"/>
        <v>3491</v>
      </c>
      <c r="R26" s="122">
        <f t="shared" si="8"/>
        <v>994</v>
      </c>
      <c r="S26" s="122">
        <f t="shared" si="8"/>
        <v>3491</v>
      </c>
      <c r="T26" s="122">
        <f t="shared" si="8"/>
        <v>3507.52691</v>
      </c>
      <c r="U26" s="122">
        <f t="shared" si="8"/>
        <v>3491</v>
      </c>
      <c r="V26" s="122">
        <f t="shared" si="8"/>
        <v>3507.52691</v>
      </c>
      <c r="W26" s="122">
        <f t="shared" si="8"/>
        <v>3491</v>
      </c>
      <c r="X26" s="122">
        <f t="shared" si="8"/>
        <v>3507.52691</v>
      </c>
      <c r="Y26" s="122">
        <f t="shared" si="8"/>
        <v>2191</v>
      </c>
      <c r="Z26" s="122">
        <f t="shared" si="8"/>
        <v>2193.7502999999997</v>
      </c>
      <c r="AA26" s="122">
        <f t="shared" si="8"/>
        <v>1300</v>
      </c>
      <c r="AB26" s="122">
        <f t="shared" si="8"/>
        <v>1313.7766099999999</v>
      </c>
      <c r="AC26" s="122">
        <f t="shared" si="8"/>
        <v>0</v>
      </c>
      <c r="AD26" s="122">
        <f t="shared" si="8"/>
        <v>0</v>
      </c>
      <c r="AE26" s="122">
        <f t="shared" si="8"/>
        <v>0</v>
      </c>
      <c r="AF26" s="122">
        <f t="shared" si="8"/>
        <v>0</v>
      </c>
      <c r="AG26" s="122">
        <f t="shared" si="8"/>
        <v>0</v>
      </c>
      <c r="AH26" s="122">
        <f t="shared" si="8"/>
        <v>0</v>
      </c>
      <c r="AI26" s="122">
        <f t="shared" si="8"/>
        <v>0</v>
      </c>
      <c r="AJ26" s="122">
        <f t="shared" si="8"/>
        <v>0</v>
      </c>
      <c r="AK26" s="122">
        <f t="shared" si="8"/>
        <v>0</v>
      </c>
      <c r="AL26" s="122">
        <f t="shared" si="8"/>
        <v>0</v>
      </c>
      <c r="AM26" s="122">
        <f t="shared" si="8"/>
        <v>0</v>
      </c>
      <c r="AN26" s="122">
        <f t="shared" si="8"/>
        <v>0</v>
      </c>
      <c r="AO26" s="122">
        <f t="shared" si="8"/>
        <v>0</v>
      </c>
      <c r="AP26" s="122">
        <f t="shared" si="8"/>
        <v>0</v>
      </c>
      <c r="AQ26" s="122">
        <f t="shared" si="8"/>
        <v>0</v>
      </c>
      <c r="AR26" s="122">
        <f t="shared" si="8"/>
        <v>0</v>
      </c>
      <c r="AS26" s="122">
        <f t="shared" si="8"/>
        <v>0</v>
      </c>
      <c r="AT26" s="122">
        <f t="shared" si="8"/>
        <v>0</v>
      </c>
      <c r="AU26" s="136"/>
      <c r="AV26" s="137" t="s">
        <v>85</v>
      </c>
      <c r="AW26" s="137" t="s">
        <v>85</v>
      </c>
      <c r="AZ26" s="118"/>
    </row>
    <row r="27" spans="1:52" ht="15" hidden="1" customHeight="1" x14ac:dyDescent="0.15">
      <c r="A27" s="129"/>
      <c r="B27" s="130"/>
      <c r="E27" s="138"/>
      <c r="G27" s="67"/>
      <c r="H27" s="143" t="s">
        <v>86</v>
      </c>
      <c r="I27" s="144"/>
      <c r="J27" s="145"/>
      <c r="K27" s="145"/>
      <c r="L27" s="145"/>
      <c r="M27" s="145"/>
      <c r="N27" s="145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7"/>
    </row>
    <row r="28" spans="1:52" ht="45" x14ac:dyDescent="0.15">
      <c r="B28" s="130"/>
      <c r="F28" s="67"/>
      <c r="G28" s="148" t="s">
        <v>87</v>
      </c>
      <c r="H28" s="119" t="s">
        <v>88</v>
      </c>
      <c r="I28" s="149" t="s">
        <v>89</v>
      </c>
      <c r="J28" s="150">
        <v>2021</v>
      </c>
      <c r="K28" s="150">
        <v>2025</v>
      </c>
      <c r="L28" s="151" t="s">
        <v>90</v>
      </c>
      <c r="M28" s="151" t="s">
        <v>91</v>
      </c>
      <c r="N28" s="151" t="s">
        <v>92</v>
      </c>
      <c r="O28" s="152">
        <v>14795</v>
      </c>
      <c r="P28" s="152">
        <f>3618.88+Z28</f>
        <v>5425.6190399999996</v>
      </c>
      <c r="Q28" s="152">
        <v>2835</v>
      </c>
      <c r="R28" s="152">
        <v>341</v>
      </c>
      <c r="S28" s="152">
        <v>2835</v>
      </c>
      <c r="T28" s="153">
        <f>V28</f>
        <v>2815.7435</v>
      </c>
      <c r="U28" s="153">
        <f>AI28+AK28+AM28+AO28+AQ28+AS28+W28</f>
        <v>2835</v>
      </c>
      <c r="V28" s="153">
        <f>AJ28+AL28+AN28+AP28+AR28+AT28+X28</f>
        <v>2815.7435</v>
      </c>
      <c r="W28" s="153">
        <f>Y28+AA28+AC28+AE28+AG28</f>
        <v>2835</v>
      </c>
      <c r="X28" s="153">
        <f>Z28+AB28+AD28+AF28+AH28</f>
        <v>2815.7435</v>
      </c>
      <c r="Y28" s="152">
        <v>1835</v>
      </c>
      <c r="Z28" s="152">
        <v>1806.7390399999999</v>
      </c>
      <c r="AA28" s="152">
        <v>1000</v>
      </c>
      <c r="AB28" s="152">
        <v>1009.00446</v>
      </c>
      <c r="AC28" s="152">
        <v>0</v>
      </c>
      <c r="AD28" s="152">
        <v>0</v>
      </c>
      <c r="AE28" s="152">
        <v>0</v>
      </c>
      <c r="AF28" s="152">
        <v>0</v>
      </c>
      <c r="AG28" s="152">
        <v>0</v>
      </c>
      <c r="AH28" s="152">
        <v>0</v>
      </c>
      <c r="AI28" s="152">
        <v>0</v>
      </c>
      <c r="AJ28" s="152">
        <v>0</v>
      </c>
      <c r="AK28" s="152">
        <v>0</v>
      </c>
      <c r="AL28" s="152">
        <v>0</v>
      </c>
      <c r="AM28" s="152">
        <v>0</v>
      </c>
      <c r="AN28" s="152">
        <v>0</v>
      </c>
      <c r="AO28" s="152">
        <v>0</v>
      </c>
      <c r="AP28" s="152">
        <v>0</v>
      </c>
      <c r="AQ28" s="152">
        <v>0</v>
      </c>
      <c r="AR28" s="152">
        <v>0</v>
      </c>
      <c r="AS28" s="152">
        <v>0</v>
      </c>
      <c r="AT28" s="152">
        <v>0</v>
      </c>
      <c r="AU28" s="154"/>
      <c r="AZ28" s="118"/>
    </row>
    <row r="29" spans="1:52" ht="22.5" x14ac:dyDescent="0.15">
      <c r="B29" s="130"/>
      <c r="F29" s="67"/>
      <c r="G29" s="148" t="s">
        <v>87</v>
      </c>
      <c r="H29" s="119" t="s">
        <v>93</v>
      </c>
      <c r="I29" s="149" t="s">
        <v>94</v>
      </c>
      <c r="J29" s="150">
        <v>2022</v>
      </c>
      <c r="K29" s="150">
        <v>2025</v>
      </c>
      <c r="L29" s="151" t="s">
        <v>90</v>
      </c>
      <c r="M29" s="151" t="s">
        <v>95</v>
      </c>
      <c r="N29" s="151" t="s">
        <v>92</v>
      </c>
      <c r="O29" s="152">
        <v>3708</v>
      </c>
      <c r="P29" s="152">
        <f>734.85+Z29</f>
        <v>1121.8612600000001</v>
      </c>
      <c r="Q29" s="152">
        <v>656</v>
      </c>
      <c r="R29" s="152">
        <v>653</v>
      </c>
      <c r="S29" s="152">
        <v>656</v>
      </c>
      <c r="T29" s="153">
        <f>V29</f>
        <v>691.78341</v>
      </c>
      <c r="U29" s="153">
        <f>AI29+AK29+AM29+AO29+AQ29+AS29+W29</f>
        <v>656</v>
      </c>
      <c r="V29" s="153">
        <f>AJ29+AL29+AN29+AP29+AR29+AT29+X29</f>
        <v>691.78341</v>
      </c>
      <c r="W29" s="153">
        <f>Y29+AA29+AC29+AE29+AG29</f>
        <v>656</v>
      </c>
      <c r="X29" s="153">
        <f>Z29+AB29+AD29+AF29+AH29</f>
        <v>691.78341</v>
      </c>
      <c r="Y29" s="152">
        <v>356</v>
      </c>
      <c r="Z29" s="152">
        <v>387.01125999999999</v>
      </c>
      <c r="AA29" s="152">
        <v>300</v>
      </c>
      <c r="AB29" s="152">
        <v>304.77215000000001</v>
      </c>
      <c r="AC29" s="152">
        <v>0</v>
      </c>
      <c r="AD29" s="152">
        <v>0</v>
      </c>
      <c r="AE29" s="152">
        <v>0</v>
      </c>
      <c r="AF29" s="152">
        <v>0</v>
      </c>
      <c r="AG29" s="152">
        <v>0</v>
      </c>
      <c r="AH29" s="152">
        <v>0</v>
      </c>
      <c r="AI29" s="152">
        <v>0</v>
      </c>
      <c r="AJ29" s="152">
        <v>0</v>
      </c>
      <c r="AK29" s="152">
        <v>0</v>
      </c>
      <c r="AL29" s="152">
        <v>0</v>
      </c>
      <c r="AM29" s="152">
        <v>0</v>
      </c>
      <c r="AN29" s="152">
        <v>0</v>
      </c>
      <c r="AO29" s="152">
        <v>0</v>
      </c>
      <c r="AP29" s="152">
        <v>0</v>
      </c>
      <c r="AQ29" s="152">
        <v>0</v>
      </c>
      <c r="AR29" s="152">
        <v>0</v>
      </c>
      <c r="AS29" s="152">
        <v>0</v>
      </c>
      <c r="AT29" s="152">
        <v>0</v>
      </c>
      <c r="AU29" s="154"/>
      <c r="AZ29" s="118"/>
    </row>
    <row r="30" spans="1:52" ht="18.75" x14ac:dyDescent="0.15">
      <c r="A30" s="129"/>
      <c r="B30" s="130"/>
      <c r="E30" s="138"/>
      <c r="G30" s="67"/>
      <c r="H30" s="140" t="s">
        <v>84</v>
      </c>
      <c r="I30" s="140"/>
      <c r="J30" s="141"/>
      <c r="K30" s="141"/>
      <c r="L30" s="126"/>
      <c r="M30" s="126"/>
      <c r="N30" s="126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42"/>
      <c r="AZ30" s="118"/>
    </row>
    <row r="31" spans="1:52" ht="45" x14ac:dyDescent="0.15">
      <c r="A31" s="129"/>
      <c r="B31" s="130"/>
      <c r="G31" s="67"/>
      <c r="H31" s="119" t="s">
        <v>39</v>
      </c>
      <c r="I31" s="120" t="s">
        <v>78</v>
      </c>
      <c r="J31" s="121"/>
      <c r="K31" s="121"/>
      <c r="L31" s="121"/>
      <c r="M31" s="121"/>
      <c r="N31" s="121"/>
      <c r="O31" s="122">
        <f t="shared" ref="O31:AT31" si="9">SUM(O32:O33)</f>
        <v>0</v>
      </c>
      <c r="P31" s="122">
        <f t="shared" si="9"/>
        <v>0</v>
      </c>
      <c r="Q31" s="122">
        <f t="shared" si="9"/>
        <v>0</v>
      </c>
      <c r="R31" s="122">
        <f t="shared" si="9"/>
        <v>0</v>
      </c>
      <c r="S31" s="122">
        <f t="shared" si="9"/>
        <v>0</v>
      </c>
      <c r="T31" s="122">
        <f t="shared" si="9"/>
        <v>0</v>
      </c>
      <c r="U31" s="122">
        <f t="shared" si="9"/>
        <v>0</v>
      </c>
      <c r="V31" s="122">
        <f t="shared" si="9"/>
        <v>0</v>
      </c>
      <c r="W31" s="122">
        <f t="shared" si="9"/>
        <v>0</v>
      </c>
      <c r="X31" s="122">
        <f t="shared" si="9"/>
        <v>0</v>
      </c>
      <c r="Y31" s="122">
        <f t="shared" si="9"/>
        <v>0</v>
      </c>
      <c r="Z31" s="122">
        <f t="shared" si="9"/>
        <v>0</v>
      </c>
      <c r="AA31" s="122">
        <f t="shared" si="9"/>
        <v>0</v>
      </c>
      <c r="AB31" s="122">
        <f t="shared" si="9"/>
        <v>0</v>
      </c>
      <c r="AC31" s="122">
        <f t="shared" si="9"/>
        <v>0</v>
      </c>
      <c r="AD31" s="122">
        <f t="shared" si="9"/>
        <v>0</v>
      </c>
      <c r="AE31" s="122">
        <f t="shared" si="9"/>
        <v>0</v>
      </c>
      <c r="AF31" s="122">
        <f t="shared" si="9"/>
        <v>0</v>
      </c>
      <c r="AG31" s="122">
        <f t="shared" si="9"/>
        <v>0</v>
      </c>
      <c r="AH31" s="122">
        <f t="shared" si="9"/>
        <v>0</v>
      </c>
      <c r="AI31" s="122">
        <f t="shared" si="9"/>
        <v>0</v>
      </c>
      <c r="AJ31" s="122">
        <f t="shared" si="9"/>
        <v>0</v>
      </c>
      <c r="AK31" s="122">
        <f t="shared" si="9"/>
        <v>0</v>
      </c>
      <c r="AL31" s="122">
        <f t="shared" si="9"/>
        <v>0</v>
      </c>
      <c r="AM31" s="122">
        <f t="shared" si="9"/>
        <v>0</v>
      </c>
      <c r="AN31" s="122">
        <f t="shared" si="9"/>
        <v>0</v>
      </c>
      <c r="AO31" s="122">
        <f t="shared" si="9"/>
        <v>0</v>
      </c>
      <c r="AP31" s="122">
        <f t="shared" si="9"/>
        <v>0</v>
      </c>
      <c r="AQ31" s="122">
        <f t="shared" si="9"/>
        <v>0</v>
      </c>
      <c r="AR31" s="122">
        <f t="shared" si="9"/>
        <v>0</v>
      </c>
      <c r="AS31" s="122">
        <f t="shared" si="9"/>
        <v>0</v>
      </c>
      <c r="AT31" s="122">
        <f t="shared" si="9"/>
        <v>0</v>
      </c>
      <c r="AU31" s="136"/>
      <c r="AV31" s="137" t="s">
        <v>96</v>
      </c>
      <c r="AW31" s="137" t="s">
        <v>96</v>
      </c>
      <c r="AZ31" s="118"/>
    </row>
    <row r="32" spans="1:52" ht="15" hidden="1" customHeight="1" x14ac:dyDescent="0.15">
      <c r="A32" s="129"/>
      <c r="B32" s="130"/>
      <c r="E32" s="138"/>
      <c r="G32" s="67"/>
      <c r="H32" s="143" t="s">
        <v>97</v>
      </c>
      <c r="I32" s="144"/>
      <c r="J32" s="145"/>
      <c r="K32" s="145"/>
      <c r="L32" s="145"/>
      <c r="M32" s="145"/>
      <c r="N32" s="145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7"/>
    </row>
    <row r="33" spans="1:52" ht="18.75" x14ac:dyDescent="0.15">
      <c r="A33" s="129"/>
      <c r="B33" s="130"/>
      <c r="E33" s="138"/>
      <c r="G33" s="67"/>
      <c r="H33" s="140" t="s">
        <v>84</v>
      </c>
      <c r="I33" s="140"/>
      <c r="J33" s="141"/>
      <c r="K33" s="141"/>
      <c r="L33" s="126"/>
      <c r="M33" s="126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42"/>
      <c r="AZ33" s="118"/>
    </row>
    <row r="34" spans="1:52" ht="22.5" x14ac:dyDescent="0.15">
      <c r="A34" s="129"/>
      <c r="B34" s="130"/>
      <c r="G34" s="67"/>
      <c r="H34" s="119" t="s">
        <v>41</v>
      </c>
      <c r="I34" s="120" t="s">
        <v>79</v>
      </c>
      <c r="J34" s="121"/>
      <c r="K34" s="121"/>
      <c r="L34" s="121"/>
      <c r="M34" s="121"/>
      <c r="N34" s="121"/>
      <c r="O34" s="122">
        <f t="shared" ref="O34:Y34" si="10">SUM(O35:O36)</f>
        <v>0</v>
      </c>
      <c r="P34" s="122">
        <f t="shared" si="10"/>
        <v>0</v>
      </c>
      <c r="Q34" s="122">
        <f t="shared" si="10"/>
        <v>0</v>
      </c>
      <c r="R34" s="122">
        <f t="shared" si="10"/>
        <v>0</v>
      </c>
      <c r="S34" s="122">
        <f t="shared" si="10"/>
        <v>0</v>
      </c>
      <c r="T34" s="122">
        <f t="shared" si="10"/>
        <v>0</v>
      </c>
      <c r="U34" s="122">
        <f t="shared" si="10"/>
        <v>0</v>
      </c>
      <c r="V34" s="122">
        <f t="shared" si="10"/>
        <v>0</v>
      </c>
      <c r="W34" s="122">
        <f t="shared" si="10"/>
        <v>0</v>
      </c>
      <c r="X34" s="122">
        <f t="shared" si="10"/>
        <v>0</v>
      </c>
      <c r="Y34" s="122">
        <f t="shared" si="10"/>
        <v>0</v>
      </c>
      <c r="Z34" s="122">
        <f t="shared" ref="Z34:AT34" si="11">SUM(Z35:Z36)</f>
        <v>0</v>
      </c>
      <c r="AA34" s="122">
        <f t="shared" si="11"/>
        <v>0</v>
      </c>
      <c r="AB34" s="122">
        <f t="shared" si="11"/>
        <v>0</v>
      </c>
      <c r="AC34" s="122">
        <f t="shared" si="11"/>
        <v>0</v>
      </c>
      <c r="AD34" s="122">
        <f t="shared" si="11"/>
        <v>0</v>
      </c>
      <c r="AE34" s="122">
        <f t="shared" si="11"/>
        <v>0</v>
      </c>
      <c r="AF34" s="122">
        <f t="shared" si="11"/>
        <v>0</v>
      </c>
      <c r="AG34" s="122">
        <f t="shared" si="11"/>
        <v>0</v>
      </c>
      <c r="AH34" s="122">
        <f t="shared" si="11"/>
        <v>0</v>
      </c>
      <c r="AI34" s="122">
        <f t="shared" si="11"/>
        <v>0</v>
      </c>
      <c r="AJ34" s="122">
        <f t="shared" si="11"/>
        <v>0</v>
      </c>
      <c r="AK34" s="122">
        <f t="shared" si="11"/>
        <v>0</v>
      </c>
      <c r="AL34" s="122">
        <f t="shared" si="11"/>
        <v>0</v>
      </c>
      <c r="AM34" s="122">
        <f t="shared" si="11"/>
        <v>0</v>
      </c>
      <c r="AN34" s="122">
        <f t="shared" si="11"/>
        <v>0</v>
      </c>
      <c r="AO34" s="122">
        <f t="shared" si="11"/>
        <v>0</v>
      </c>
      <c r="AP34" s="122">
        <f t="shared" si="11"/>
        <v>0</v>
      </c>
      <c r="AQ34" s="122">
        <f t="shared" si="11"/>
        <v>0</v>
      </c>
      <c r="AR34" s="122">
        <f t="shared" si="11"/>
        <v>0</v>
      </c>
      <c r="AS34" s="122">
        <f t="shared" si="11"/>
        <v>0</v>
      </c>
      <c r="AT34" s="122">
        <f t="shared" si="11"/>
        <v>0</v>
      </c>
      <c r="AU34" s="136"/>
      <c r="AV34" s="137" t="s">
        <v>98</v>
      </c>
      <c r="AW34" s="137" t="s">
        <v>98</v>
      </c>
      <c r="AZ34" s="118"/>
    </row>
    <row r="35" spans="1:52" ht="15" hidden="1" customHeight="1" x14ac:dyDescent="0.15">
      <c r="A35" s="129"/>
      <c r="B35" s="130"/>
      <c r="E35" s="138"/>
      <c r="G35" s="67"/>
      <c r="H35" s="143" t="s">
        <v>99</v>
      </c>
      <c r="I35" s="144"/>
      <c r="J35" s="145"/>
      <c r="K35" s="145"/>
      <c r="L35" s="145"/>
      <c r="M35" s="145"/>
      <c r="N35" s="145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7"/>
    </row>
    <row r="36" spans="1:52" ht="18.75" x14ac:dyDescent="0.15">
      <c r="A36" s="129"/>
      <c r="B36" s="130"/>
      <c r="E36" s="138"/>
      <c r="G36" s="67"/>
      <c r="H36" s="140" t="s">
        <v>84</v>
      </c>
      <c r="I36" s="140"/>
      <c r="J36" s="155"/>
      <c r="K36" s="155"/>
      <c r="L36" s="156"/>
      <c r="M36" s="156"/>
      <c r="N36" s="156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8"/>
      <c r="AB36" s="117"/>
      <c r="AZ36" s="118"/>
    </row>
    <row r="37" spans="1:52" ht="22.5" x14ac:dyDescent="0.15">
      <c r="A37" s="129"/>
      <c r="B37" s="130"/>
      <c r="G37" s="67"/>
      <c r="H37" s="159" t="s">
        <v>43</v>
      </c>
      <c r="I37" s="120" t="s">
        <v>80</v>
      </c>
      <c r="J37" s="121"/>
      <c r="K37" s="121"/>
      <c r="L37" s="121"/>
      <c r="M37" s="121"/>
      <c r="N37" s="121"/>
      <c r="O37" s="122">
        <f t="shared" ref="O37:Y37" si="12">SUM(O38:O39)</f>
        <v>0</v>
      </c>
      <c r="P37" s="122">
        <f t="shared" si="12"/>
        <v>0</v>
      </c>
      <c r="Q37" s="122">
        <f t="shared" si="12"/>
        <v>0</v>
      </c>
      <c r="R37" s="122">
        <f t="shared" si="12"/>
        <v>0</v>
      </c>
      <c r="S37" s="122">
        <f t="shared" si="12"/>
        <v>0</v>
      </c>
      <c r="T37" s="122">
        <f t="shared" si="12"/>
        <v>0</v>
      </c>
      <c r="U37" s="122">
        <f t="shared" si="12"/>
        <v>0</v>
      </c>
      <c r="V37" s="122">
        <f t="shared" si="12"/>
        <v>0</v>
      </c>
      <c r="W37" s="122">
        <f t="shared" si="12"/>
        <v>0</v>
      </c>
      <c r="X37" s="122">
        <f t="shared" si="12"/>
        <v>0</v>
      </c>
      <c r="Y37" s="122">
        <f t="shared" si="12"/>
        <v>0</v>
      </c>
      <c r="Z37" s="122">
        <f t="shared" ref="Z37:AT37" si="13">SUM(Z38:Z39)</f>
        <v>0</v>
      </c>
      <c r="AA37" s="122">
        <f t="shared" si="13"/>
        <v>0</v>
      </c>
      <c r="AB37" s="122">
        <f t="shared" si="13"/>
        <v>0</v>
      </c>
      <c r="AC37" s="122">
        <f t="shared" si="13"/>
        <v>0</v>
      </c>
      <c r="AD37" s="122">
        <f t="shared" si="13"/>
        <v>0</v>
      </c>
      <c r="AE37" s="122">
        <f t="shared" si="13"/>
        <v>0</v>
      </c>
      <c r="AF37" s="122">
        <f t="shared" si="13"/>
        <v>0</v>
      </c>
      <c r="AG37" s="122">
        <f t="shared" si="13"/>
        <v>0</v>
      </c>
      <c r="AH37" s="122">
        <f t="shared" si="13"/>
        <v>0</v>
      </c>
      <c r="AI37" s="122">
        <f t="shared" si="13"/>
        <v>0</v>
      </c>
      <c r="AJ37" s="122">
        <f t="shared" si="13"/>
        <v>0</v>
      </c>
      <c r="AK37" s="122">
        <f t="shared" si="13"/>
        <v>0</v>
      </c>
      <c r="AL37" s="122">
        <f t="shared" si="13"/>
        <v>0</v>
      </c>
      <c r="AM37" s="122">
        <f t="shared" si="13"/>
        <v>0</v>
      </c>
      <c r="AN37" s="122">
        <f t="shared" si="13"/>
        <v>0</v>
      </c>
      <c r="AO37" s="122">
        <f t="shared" si="13"/>
        <v>0</v>
      </c>
      <c r="AP37" s="122">
        <f t="shared" si="13"/>
        <v>0</v>
      </c>
      <c r="AQ37" s="122">
        <f t="shared" si="13"/>
        <v>0</v>
      </c>
      <c r="AR37" s="122">
        <f t="shared" si="13"/>
        <v>0</v>
      </c>
      <c r="AS37" s="122">
        <f t="shared" si="13"/>
        <v>0</v>
      </c>
      <c r="AT37" s="122">
        <f t="shared" si="13"/>
        <v>0</v>
      </c>
      <c r="AU37" s="136"/>
      <c r="AV37" s="137" t="s">
        <v>100</v>
      </c>
      <c r="AW37" s="137" t="s">
        <v>100</v>
      </c>
      <c r="AZ37" s="118"/>
    </row>
    <row r="38" spans="1:52" ht="15" hidden="1" customHeight="1" x14ac:dyDescent="0.15">
      <c r="A38" s="129"/>
      <c r="B38" s="130"/>
      <c r="E38" s="138"/>
      <c r="G38" s="67"/>
      <c r="H38" s="143" t="s">
        <v>101</v>
      </c>
      <c r="I38" s="144"/>
      <c r="J38" s="145"/>
      <c r="K38" s="145"/>
      <c r="L38" s="145"/>
      <c r="M38" s="145"/>
      <c r="N38" s="145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7"/>
    </row>
    <row r="39" spans="1:52" ht="18.75" x14ac:dyDescent="0.15">
      <c r="A39" s="129"/>
      <c r="B39" s="130"/>
      <c r="E39" s="138"/>
      <c r="G39" s="67"/>
      <c r="H39" s="140" t="s">
        <v>84</v>
      </c>
      <c r="I39" s="140"/>
      <c r="J39" s="155"/>
      <c r="K39" s="155"/>
      <c r="L39" s="156"/>
      <c r="M39" s="156"/>
      <c r="N39" s="156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8"/>
      <c r="AB39" s="117"/>
      <c r="AZ39" s="118"/>
    </row>
    <row r="40" spans="1:52" ht="18.75" x14ac:dyDescent="0.15">
      <c r="A40" s="129"/>
      <c r="B40" s="130"/>
      <c r="G40" s="67"/>
      <c r="H40" s="159" t="s">
        <v>45</v>
      </c>
      <c r="I40" s="120" t="s">
        <v>81</v>
      </c>
      <c r="J40" s="121"/>
      <c r="K40" s="121"/>
      <c r="L40" s="121"/>
      <c r="M40" s="121"/>
      <c r="N40" s="121"/>
      <c r="O40" s="122">
        <f t="shared" ref="O40:Y40" si="14">SUM(O41:O43)</f>
        <v>6242</v>
      </c>
      <c r="P40" s="122">
        <f t="shared" si="14"/>
        <v>6242</v>
      </c>
      <c r="Q40" s="122">
        <f t="shared" si="14"/>
        <v>6242</v>
      </c>
      <c r="R40" s="122">
        <f t="shared" si="14"/>
        <v>6242</v>
      </c>
      <c r="S40" s="122">
        <f t="shared" si="14"/>
        <v>6242</v>
      </c>
      <c r="T40" s="122">
        <f t="shared" si="14"/>
        <v>6280</v>
      </c>
      <c r="U40" s="122">
        <f t="shared" si="14"/>
        <v>6242</v>
      </c>
      <c r="V40" s="122">
        <f t="shared" si="14"/>
        <v>6280</v>
      </c>
      <c r="W40" s="122">
        <f t="shared" si="14"/>
        <v>6242</v>
      </c>
      <c r="X40" s="122">
        <f t="shared" si="14"/>
        <v>6280</v>
      </c>
      <c r="Y40" s="122">
        <f t="shared" si="14"/>
        <v>3242</v>
      </c>
      <c r="Z40" s="122">
        <f t="shared" ref="Z40:AT40" si="15">SUM(Z41:Z43)</f>
        <v>3280</v>
      </c>
      <c r="AA40" s="122">
        <f t="shared" si="15"/>
        <v>3000</v>
      </c>
      <c r="AB40" s="122">
        <f t="shared" si="15"/>
        <v>3000</v>
      </c>
      <c r="AC40" s="122">
        <f t="shared" si="15"/>
        <v>0</v>
      </c>
      <c r="AD40" s="122">
        <f t="shared" si="15"/>
        <v>0</v>
      </c>
      <c r="AE40" s="122">
        <f t="shared" si="15"/>
        <v>0</v>
      </c>
      <c r="AF40" s="122">
        <f t="shared" si="15"/>
        <v>0</v>
      </c>
      <c r="AG40" s="122">
        <f t="shared" si="15"/>
        <v>0</v>
      </c>
      <c r="AH40" s="122">
        <f t="shared" si="15"/>
        <v>0</v>
      </c>
      <c r="AI40" s="122">
        <f t="shared" si="15"/>
        <v>0</v>
      </c>
      <c r="AJ40" s="122">
        <f t="shared" si="15"/>
        <v>0</v>
      </c>
      <c r="AK40" s="122">
        <f t="shared" si="15"/>
        <v>0</v>
      </c>
      <c r="AL40" s="122">
        <f t="shared" si="15"/>
        <v>0</v>
      </c>
      <c r="AM40" s="122">
        <f t="shared" si="15"/>
        <v>0</v>
      </c>
      <c r="AN40" s="122">
        <f t="shared" si="15"/>
        <v>0</v>
      </c>
      <c r="AO40" s="122">
        <f t="shared" si="15"/>
        <v>0</v>
      </c>
      <c r="AP40" s="122">
        <f t="shared" si="15"/>
        <v>0</v>
      </c>
      <c r="AQ40" s="122">
        <f t="shared" si="15"/>
        <v>0</v>
      </c>
      <c r="AR40" s="122">
        <f t="shared" si="15"/>
        <v>0</v>
      </c>
      <c r="AS40" s="122">
        <f t="shared" si="15"/>
        <v>0</v>
      </c>
      <c r="AT40" s="122">
        <f t="shared" si="15"/>
        <v>0</v>
      </c>
      <c r="AU40" s="136"/>
      <c r="AV40" s="137" t="s">
        <v>102</v>
      </c>
      <c r="AW40" s="137" t="s">
        <v>102</v>
      </c>
      <c r="AZ40" s="118"/>
    </row>
    <row r="41" spans="1:52" ht="11.25" hidden="1" customHeight="1" x14ac:dyDescent="0.15">
      <c r="A41" s="129"/>
      <c r="B41" s="130"/>
      <c r="E41" s="138"/>
      <c r="G41" s="67"/>
      <c r="H41" s="143" t="s">
        <v>103</v>
      </c>
      <c r="I41" s="144"/>
      <c r="J41" s="145"/>
      <c r="K41" s="145"/>
      <c r="L41" s="145"/>
      <c r="M41" s="145"/>
      <c r="N41" s="145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7"/>
    </row>
    <row r="42" spans="1:52" ht="22.5" x14ac:dyDescent="0.15">
      <c r="B42" s="130"/>
      <c r="F42" s="67"/>
      <c r="G42" s="148" t="s">
        <v>87</v>
      </c>
      <c r="H42" s="119" t="s">
        <v>104</v>
      </c>
      <c r="I42" s="149" t="s">
        <v>105</v>
      </c>
      <c r="J42" s="150">
        <v>2022</v>
      </c>
      <c r="K42" s="150">
        <v>2023</v>
      </c>
      <c r="L42" s="151" t="s">
        <v>90</v>
      </c>
      <c r="M42" s="151" t="s">
        <v>20</v>
      </c>
      <c r="N42" s="151" t="s">
        <v>92</v>
      </c>
      <c r="O42" s="152">
        <v>6242</v>
      </c>
      <c r="P42" s="152">
        <v>6242</v>
      </c>
      <c r="Q42" s="152">
        <v>6242</v>
      </c>
      <c r="R42" s="152">
        <v>6242</v>
      </c>
      <c r="S42" s="152">
        <v>6242</v>
      </c>
      <c r="T42" s="153">
        <f>V42</f>
        <v>6280</v>
      </c>
      <c r="U42" s="153">
        <f>AI42+AK42+AM42+AO42+AQ42+AS42+W42</f>
        <v>6242</v>
      </c>
      <c r="V42" s="153">
        <f>AJ42+AL42+AN42+AP42+AR42+AT42+X42</f>
        <v>6280</v>
      </c>
      <c r="W42" s="153">
        <f>Y42+AA42+AC42+AE42+AG42</f>
        <v>6242</v>
      </c>
      <c r="X42" s="153">
        <f>Z42+AB42+AD42+AF42+AH42</f>
        <v>6280</v>
      </c>
      <c r="Y42" s="152">
        <v>3242</v>
      </c>
      <c r="Z42" s="152">
        <v>3280</v>
      </c>
      <c r="AA42" s="152">
        <v>3000</v>
      </c>
      <c r="AB42" s="152">
        <v>3000</v>
      </c>
      <c r="AC42" s="152">
        <v>0</v>
      </c>
      <c r="AD42" s="152">
        <v>0</v>
      </c>
      <c r="AE42" s="152">
        <v>0</v>
      </c>
      <c r="AF42" s="152">
        <v>0</v>
      </c>
      <c r="AG42" s="152">
        <v>0</v>
      </c>
      <c r="AH42" s="152">
        <v>0</v>
      </c>
      <c r="AI42" s="152">
        <v>0</v>
      </c>
      <c r="AJ42" s="152">
        <v>0</v>
      </c>
      <c r="AK42" s="152">
        <v>0</v>
      </c>
      <c r="AL42" s="152">
        <v>0</v>
      </c>
      <c r="AM42" s="152">
        <v>0</v>
      </c>
      <c r="AN42" s="152">
        <v>0</v>
      </c>
      <c r="AO42" s="152">
        <v>0</v>
      </c>
      <c r="AP42" s="152">
        <v>0</v>
      </c>
      <c r="AQ42" s="152">
        <v>0</v>
      </c>
      <c r="AR42" s="152">
        <v>0</v>
      </c>
      <c r="AS42" s="152">
        <v>0</v>
      </c>
      <c r="AT42" s="152">
        <v>0</v>
      </c>
      <c r="AU42" s="154"/>
      <c r="AZ42" s="118"/>
    </row>
    <row r="43" spans="1:52" ht="18.75" x14ac:dyDescent="0.15">
      <c r="A43" s="129"/>
      <c r="B43" s="130"/>
      <c r="E43" s="138"/>
      <c r="G43" s="67"/>
      <c r="H43" s="140" t="s">
        <v>84</v>
      </c>
      <c r="I43" s="140"/>
      <c r="J43" s="155"/>
      <c r="K43" s="155"/>
      <c r="L43" s="156"/>
      <c r="M43" s="156"/>
      <c r="N43" s="15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8"/>
      <c r="AB43" s="117"/>
      <c r="AZ43" s="118"/>
    </row>
    <row r="44" spans="1:52" hidden="1" x14ac:dyDescent="0.15">
      <c r="G44" s="67"/>
      <c r="H44" s="160" t="s">
        <v>84</v>
      </c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2"/>
      <c r="AV44" s="67"/>
    </row>
    <row r="45" spans="1:52" x14ac:dyDescent="0.15"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</row>
    <row r="46" spans="1:52" ht="15" customHeight="1" x14ac:dyDescent="0.15">
      <c r="G46" s="67"/>
      <c r="H46" s="67"/>
      <c r="I46" s="163" t="s">
        <v>106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1:52" ht="15" customHeight="1" x14ac:dyDescent="0.15">
      <c r="G47" s="67"/>
      <c r="H47" s="67"/>
      <c r="I47" s="164" t="s">
        <v>107</v>
      </c>
      <c r="J47" s="165"/>
      <c r="K47" s="165"/>
      <c r="L47" s="165"/>
      <c r="M47" s="165"/>
      <c r="N47" s="165"/>
      <c r="O47" s="165"/>
      <c r="P47" s="165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</row>
    <row r="48" spans="1:52" ht="15" customHeight="1" x14ac:dyDescent="0.15">
      <c r="G48" s="67"/>
      <c r="H48" s="67"/>
      <c r="I48" s="166" t="s">
        <v>108</v>
      </c>
      <c r="J48" s="165"/>
      <c r="K48" s="165"/>
      <c r="L48" s="165"/>
      <c r="M48" s="165"/>
      <c r="N48" s="165"/>
      <c r="O48" s="165"/>
      <c r="P48" s="165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7:48" ht="15" customHeight="1" x14ac:dyDescent="0.15">
      <c r="G49" s="67"/>
      <c r="H49" s="67"/>
      <c r="I49" s="164" t="s">
        <v>109</v>
      </c>
      <c r="J49" s="167"/>
      <c r="K49" s="167"/>
      <c r="L49" s="167"/>
      <c r="M49" s="167"/>
      <c r="N49" s="167"/>
      <c r="O49" s="167"/>
      <c r="P49" s="1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</row>
  </sheetData>
  <sheetProtection algorithmName="SHA-512" hashValue="5EKurNUHe0vRWerv9YIIR5MKV1eW1TIvDUfYM/F0QS3w7bzlIm8bpI/iGVrC7hCpqbkBxHmWuRv69npyarQYcw==" saltValue="ESv3jBIOkAQDNRxB7kotSA==" spinCount="100000" sheet="1" objects="1" scenarios="1" formatColumns="0" formatRows="0" autoFilter="0"/>
  <mergeCells count="35">
    <mergeCell ref="AE10:AF10"/>
    <mergeCell ref="AG10:AH10"/>
    <mergeCell ref="B22:B43"/>
    <mergeCell ref="H25:I25"/>
    <mergeCell ref="H30:I30"/>
    <mergeCell ref="H33:I33"/>
    <mergeCell ref="H36:I36"/>
    <mergeCell ref="H39:I39"/>
    <mergeCell ref="H43:I43"/>
    <mergeCell ref="AI9:AJ10"/>
    <mergeCell ref="AK9:AL10"/>
    <mergeCell ref="AM9:AN10"/>
    <mergeCell ref="AO9:AP10"/>
    <mergeCell ref="AQ9:AR10"/>
    <mergeCell ref="AS9:AT10"/>
    <mergeCell ref="L9:L11"/>
    <mergeCell ref="M9:M11"/>
    <mergeCell ref="N9:N11"/>
    <mergeCell ref="Q9:T10"/>
    <mergeCell ref="U9:V10"/>
    <mergeCell ref="W9:AH9"/>
    <mergeCell ref="W10:X10"/>
    <mergeCell ref="Y10:Z10"/>
    <mergeCell ref="AA10:AB10"/>
    <mergeCell ref="AC10:AD10"/>
    <mergeCell ref="H6:AU6"/>
    <mergeCell ref="H8:H11"/>
    <mergeCell ref="I8:I11"/>
    <mergeCell ref="J8:K8"/>
    <mergeCell ref="L8:N8"/>
    <mergeCell ref="O8:P10"/>
    <mergeCell ref="Q8:AT8"/>
    <mergeCell ref="AU8:AU11"/>
    <mergeCell ref="J9:J11"/>
    <mergeCell ref="K9:K11"/>
  </mergeCells>
  <dataValidations count="5">
    <dataValidation allowBlank="1" showInputMessage="1" prompt="по двойному клику" sqref="G28:G29 G42" xr:uid="{BFC02CD1-3079-4173-8E28-3628F3CF2F49}"/>
    <dataValidation type="decimal" allowBlank="1" showErrorMessage="1" errorTitle="Ошибка" error="Допускается ввод только неотрицательных чисел!" sqref="Y28:AT29 O28:S29 O42:S42 Y42:AT42" xr:uid="{E7B76F66-112D-428A-AE7C-307083C3CAB2}">
      <formula1>0</formula1>
      <formula2>9.99999999999999E+23</formula2>
    </dataValidation>
    <dataValidation type="whole" allowBlank="1" showInputMessage="1" showErrorMessage="1" error="Введите значение в формате ГГГГ" prompt="Введите значение в формате ГГГГ" sqref="J28:K29 J42:K42" xr:uid="{C6A8B9C3-BB56-495A-B045-220D74D59368}">
      <formula1>1900</formula1>
      <formula2>2200</formula2>
    </dataValidation>
    <dataValidation allowBlank="1" showInputMessage="1" showErrorMessage="1" prompt="по двойному клику" sqref="H25:I25 H30:I30 H43:I43 H39:I39 H33:I33 H36:I36" xr:uid="{96D07539-B622-48BF-8EBB-19A7F3C73829}"/>
    <dataValidation type="textLength" operator="lessThanOrEqual" allowBlank="1" showInputMessage="1" showErrorMessage="1" errorTitle="Ошибка" error="Допускается ввод не более 900 символов!" sqref="AU14:AU20 AU23:AU35 AA43 AU37:AU38 AA39 AA36 I28:I29 AU40:AU42 I42" xr:uid="{1B700FBE-E003-4531-8FA0-9FD236D2765C}">
      <formula1>900</formula1>
    </dataValidation>
  </dataValidations>
  <hyperlinks>
    <hyperlink ref="I46" location="'CO1'!$I$34" tooltip="Скрыть примечания" display="Скрыть примечания" xr:uid="{F5422301-3886-45C1-B846-46513D2EFA6B}"/>
  </hyperlinks>
  <pageMargins left="0.74803149606299213" right="0.74803149606299213" top="0.98425196850393704" bottom="0.98425196850393704" header="0.51181102362204722" footer="0.51181102362204722"/>
  <pageSetup paperSize="9" scale="3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892A-5C63-42DF-8C87-BF290E15B4AA}">
  <sheetPr codeName="ws_04">
    <pageSetUpPr fitToPage="1"/>
  </sheetPr>
  <dimension ref="F1:AZ27"/>
  <sheetViews>
    <sheetView showGridLines="0" tabSelected="1" topLeftCell="G6" zoomScaleNormal="100" workbookViewId="0"/>
  </sheetViews>
  <sheetFormatPr defaultRowHeight="11.25" x14ac:dyDescent="0.15"/>
  <cols>
    <col min="1" max="5" width="0" style="66" hidden="1" customWidth="1"/>
    <col min="6" max="6" width="5.7109375" style="66" hidden="1" customWidth="1"/>
    <col min="7" max="7" width="3.7109375" style="66" customWidth="1"/>
    <col min="8" max="8" width="8.7109375" style="66" customWidth="1"/>
    <col min="9" max="9" width="42.28515625" style="66" customWidth="1"/>
    <col min="10" max="40" width="16.42578125" style="66" customWidth="1"/>
    <col min="41" max="41" width="4.140625" style="66" customWidth="1"/>
    <col min="42" max="48" width="16.42578125" style="66" customWidth="1"/>
    <col min="49" max="49" width="35.42578125" style="66" customWidth="1"/>
    <col min="50" max="50" width="5.7109375" style="66" customWidth="1"/>
    <col min="51" max="16384" width="9.140625" style="66"/>
  </cols>
  <sheetData>
    <row r="1" spans="7:52" hidden="1" x14ac:dyDescent="0.15"/>
    <row r="2" spans="7:52" hidden="1" x14ac:dyDescent="0.15"/>
    <row r="3" spans="7:52" hidden="1" x14ac:dyDescent="0.15"/>
    <row r="4" spans="7:52" hidden="1" x14ac:dyDescent="0.15"/>
    <row r="5" spans="7:52" hidden="1" x14ac:dyDescent="0.15"/>
    <row r="6" spans="7:52" ht="22.5" customHeight="1" x14ac:dyDescent="0.15">
      <c r="G6" s="67"/>
      <c r="H6" s="68" t="str">
        <f>"Мониторинг инвестиционных программ сетевых организаций за " &amp; IF(prd &lt;&gt; "",prd &amp; " год","[год не определен]")</f>
        <v>Мониторинг инвестиционных программ сетевых организаций за 2023 год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7"/>
    </row>
    <row r="7" spans="7:52" ht="15" hidden="1" customHeight="1" x14ac:dyDescent="0.15">
      <c r="G7" s="67"/>
      <c r="H7" s="70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168"/>
      <c r="AX7" s="67"/>
    </row>
    <row r="8" spans="7:52" s="67" customFormat="1" ht="15" customHeight="1" x14ac:dyDescent="0.15">
      <c r="H8" s="169" t="s">
        <v>13</v>
      </c>
      <c r="I8" s="169" t="s">
        <v>53</v>
      </c>
      <c r="J8" s="169" t="s">
        <v>54</v>
      </c>
      <c r="K8" s="170"/>
      <c r="L8" s="169" t="s">
        <v>55</v>
      </c>
      <c r="M8" s="170"/>
      <c r="N8" s="170"/>
      <c r="O8" s="169" t="s">
        <v>56</v>
      </c>
      <c r="P8" s="170"/>
      <c r="Q8" s="169" t="s">
        <v>110</v>
      </c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 t="s">
        <v>58</v>
      </c>
    </row>
    <row r="9" spans="7:52" s="67" customFormat="1" ht="15" customHeight="1" x14ac:dyDescent="0.15">
      <c r="H9" s="46"/>
      <c r="I9" s="46"/>
      <c r="J9" s="169" t="s">
        <v>59</v>
      </c>
      <c r="K9" s="169" t="s">
        <v>60</v>
      </c>
      <c r="L9" s="169" t="s">
        <v>61</v>
      </c>
      <c r="M9" s="169" t="s">
        <v>62</v>
      </c>
      <c r="N9" s="170" t="s">
        <v>63</v>
      </c>
      <c r="O9" s="170"/>
      <c r="P9" s="170"/>
      <c r="Q9" s="169" t="s">
        <v>21</v>
      </c>
      <c r="R9" s="169"/>
      <c r="S9" s="169"/>
      <c r="T9" s="169"/>
      <c r="U9" s="169" t="s">
        <v>111</v>
      </c>
      <c r="V9" s="169"/>
      <c r="W9" s="169" t="s">
        <v>66</v>
      </c>
      <c r="X9" s="169"/>
      <c r="Y9" s="169"/>
      <c r="Z9" s="169"/>
      <c r="AA9" s="169"/>
      <c r="AB9" s="169"/>
      <c r="AC9" s="169" t="s">
        <v>67</v>
      </c>
      <c r="AD9" s="170"/>
      <c r="AE9" s="170" t="s">
        <v>40</v>
      </c>
      <c r="AF9" s="170"/>
      <c r="AG9" s="170" t="s">
        <v>42</v>
      </c>
      <c r="AH9" s="170"/>
      <c r="AI9" s="170" t="s">
        <v>44</v>
      </c>
      <c r="AJ9" s="170"/>
      <c r="AK9" s="170" t="s">
        <v>46</v>
      </c>
      <c r="AL9" s="170"/>
      <c r="AM9" s="171" t="s">
        <v>48</v>
      </c>
      <c r="AN9" s="171"/>
      <c r="AO9" s="172" t="s">
        <v>49</v>
      </c>
      <c r="AP9" s="169" t="s">
        <v>50</v>
      </c>
      <c r="AQ9" s="170"/>
      <c r="AR9" s="170"/>
      <c r="AS9" s="170"/>
      <c r="AT9" s="173" t="s">
        <v>112</v>
      </c>
      <c r="AU9" s="173"/>
      <c r="AV9" s="173"/>
      <c r="AW9" s="170"/>
    </row>
    <row r="10" spans="7:52" s="67" customFormat="1" ht="30" customHeight="1" x14ac:dyDescent="0.15">
      <c r="H10" s="46"/>
      <c r="I10" s="46"/>
      <c r="J10" s="170"/>
      <c r="K10" s="170"/>
      <c r="L10" s="170"/>
      <c r="M10" s="170"/>
      <c r="N10" s="170"/>
      <c r="O10" s="170"/>
      <c r="P10" s="170"/>
      <c r="Q10" s="169"/>
      <c r="R10" s="169"/>
      <c r="S10" s="169"/>
      <c r="T10" s="169"/>
      <c r="U10" s="169"/>
      <c r="V10" s="169"/>
      <c r="W10" s="169" t="s">
        <v>113</v>
      </c>
      <c r="X10" s="169"/>
      <c r="Y10" s="174" t="s">
        <v>114</v>
      </c>
      <c r="Z10" s="174"/>
      <c r="AA10" s="171" t="s">
        <v>32</v>
      </c>
      <c r="AB10" s="171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171"/>
      <c r="AO10" s="172"/>
      <c r="AP10" s="169" t="s">
        <v>51</v>
      </c>
      <c r="AQ10" s="170"/>
      <c r="AR10" s="169" t="s">
        <v>52</v>
      </c>
      <c r="AS10" s="170"/>
      <c r="AT10" s="175" t="s">
        <v>115</v>
      </c>
      <c r="AU10" s="175" t="s">
        <v>116</v>
      </c>
      <c r="AV10" s="175" t="s">
        <v>117</v>
      </c>
      <c r="AW10" s="170"/>
    </row>
    <row r="11" spans="7:52" ht="56.25" x14ac:dyDescent="0.15">
      <c r="G11" s="67"/>
      <c r="H11" s="46"/>
      <c r="I11" s="46"/>
      <c r="J11" s="46"/>
      <c r="K11" s="46"/>
      <c r="L11" s="46"/>
      <c r="M11" s="46"/>
      <c r="N11" s="46"/>
      <c r="O11" s="101" t="s">
        <v>69</v>
      </c>
      <c r="P11" s="102" t="s">
        <v>70</v>
      </c>
      <c r="Q11" s="101" t="s">
        <v>71</v>
      </c>
      <c r="R11" s="101" t="s">
        <v>72</v>
      </c>
      <c r="S11" s="101" t="s">
        <v>73</v>
      </c>
      <c r="T11" s="101" t="s">
        <v>74</v>
      </c>
      <c r="U11" s="101" t="s">
        <v>69</v>
      </c>
      <c r="V11" s="101" t="s">
        <v>74</v>
      </c>
      <c r="W11" s="101" t="s">
        <v>69</v>
      </c>
      <c r="X11" s="101" t="s">
        <v>74</v>
      </c>
      <c r="Y11" s="101" t="s">
        <v>69</v>
      </c>
      <c r="Z11" s="101" t="s">
        <v>74</v>
      </c>
      <c r="AA11" s="101" t="s">
        <v>69</v>
      </c>
      <c r="AB11" s="101" t="s">
        <v>74</v>
      </c>
      <c r="AC11" s="101" t="s">
        <v>69</v>
      </c>
      <c r="AD11" s="101" t="s">
        <v>74</v>
      </c>
      <c r="AE11" s="101" t="s">
        <v>69</v>
      </c>
      <c r="AF11" s="101" t="s">
        <v>74</v>
      </c>
      <c r="AG11" s="101" t="s">
        <v>69</v>
      </c>
      <c r="AH11" s="101" t="s">
        <v>74</v>
      </c>
      <c r="AI11" s="101" t="s">
        <v>69</v>
      </c>
      <c r="AJ11" s="101" t="s">
        <v>74</v>
      </c>
      <c r="AK11" s="101" t="s">
        <v>69</v>
      </c>
      <c r="AL11" s="101" t="s">
        <v>74</v>
      </c>
      <c r="AM11" s="101" t="s">
        <v>69</v>
      </c>
      <c r="AN11" s="101" t="s">
        <v>74</v>
      </c>
      <c r="AO11" s="172"/>
      <c r="AP11" s="101" t="s">
        <v>69</v>
      </c>
      <c r="AQ11" s="101" t="s">
        <v>74</v>
      </c>
      <c r="AR11" s="101" t="s">
        <v>69</v>
      </c>
      <c r="AS11" s="101" t="s">
        <v>74</v>
      </c>
      <c r="AT11" s="175"/>
      <c r="AU11" s="175"/>
      <c r="AV11" s="175"/>
      <c r="AW11" s="46"/>
      <c r="AX11" s="67"/>
    </row>
    <row r="12" spans="7:52" x14ac:dyDescent="0.15">
      <c r="G12" s="67"/>
      <c r="H12" s="108">
        <v>1</v>
      </c>
      <c r="I12" s="108">
        <v>2</v>
      </c>
      <c r="J12" s="109">
        <v>3</v>
      </c>
      <c r="K12" s="109">
        <v>4</v>
      </c>
      <c r="L12" s="109">
        <v>5</v>
      </c>
      <c r="M12" s="109">
        <v>6</v>
      </c>
      <c r="N12" s="109">
        <v>7</v>
      </c>
      <c r="O12" s="109">
        <v>8</v>
      </c>
      <c r="P12" s="109">
        <v>9</v>
      </c>
      <c r="Q12" s="109">
        <v>10</v>
      </c>
      <c r="R12" s="109">
        <v>11</v>
      </c>
      <c r="S12" s="109">
        <v>12</v>
      </c>
      <c r="T12" s="109">
        <v>13</v>
      </c>
      <c r="U12" s="109">
        <v>14</v>
      </c>
      <c r="V12" s="109">
        <v>15</v>
      </c>
      <c r="W12" s="109">
        <v>16</v>
      </c>
      <c r="X12" s="109">
        <v>17</v>
      </c>
      <c r="Y12" s="109">
        <v>18</v>
      </c>
      <c r="Z12" s="109">
        <v>19</v>
      </c>
      <c r="AA12" s="109">
        <v>20</v>
      </c>
      <c r="AB12" s="109">
        <v>21</v>
      </c>
      <c r="AC12" s="109">
        <v>22</v>
      </c>
      <c r="AD12" s="109">
        <v>23</v>
      </c>
      <c r="AE12" s="109">
        <v>24</v>
      </c>
      <c r="AF12" s="109">
        <v>25</v>
      </c>
      <c r="AG12" s="109">
        <v>26</v>
      </c>
      <c r="AH12" s="109">
        <v>27</v>
      </c>
      <c r="AI12" s="109">
        <v>28</v>
      </c>
      <c r="AJ12" s="109">
        <v>29</v>
      </c>
      <c r="AK12" s="109">
        <v>30</v>
      </c>
      <c r="AL12" s="109">
        <v>31</v>
      </c>
      <c r="AM12" s="109">
        <v>32</v>
      </c>
      <c r="AN12" s="109">
        <v>33</v>
      </c>
      <c r="AO12" s="109">
        <v>34</v>
      </c>
      <c r="AP12" s="109">
        <v>35</v>
      </c>
      <c r="AQ12" s="109">
        <v>36</v>
      </c>
      <c r="AR12" s="109">
        <v>37</v>
      </c>
      <c r="AS12" s="109">
        <v>38</v>
      </c>
      <c r="AT12" s="109">
        <v>39</v>
      </c>
      <c r="AU12" s="109">
        <v>40</v>
      </c>
      <c r="AV12" s="109">
        <v>41</v>
      </c>
      <c r="AW12" s="109">
        <v>42</v>
      </c>
      <c r="AX12" s="67"/>
    </row>
    <row r="13" spans="7:52" ht="18.75" x14ac:dyDescent="0.15">
      <c r="G13" s="67"/>
      <c r="H13" s="107" t="str">
        <f>[1]Справочники!H14</f>
        <v>В. Регулирующихся методом доходности инвестированного капитала (RAB)</v>
      </c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10"/>
      <c r="AX13" s="67"/>
      <c r="AZ13" s="118"/>
    </row>
    <row r="14" spans="7:52" ht="22.5" x14ac:dyDescent="0.15">
      <c r="G14" s="67"/>
      <c r="H14" s="112" t="s">
        <v>20</v>
      </c>
      <c r="I14" s="113" t="s">
        <v>75</v>
      </c>
      <c r="J14" s="114"/>
      <c r="K14" s="114"/>
      <c r="L14" s="114"/>
      <c r="M14" s="114"/>
      <c r="N14" s="114"/>
      <c r="O14" s="115">
        <f t="shared" ref="O14:AU14" si="0">SUM(O15:O20)</f>
        <v>0</v>
      </c>
      <c r="P14" s="115">
        <f t="shared" si="0"/>
        <v>0</v>
      </c>
      <c r="Q14" s="115">
        <f t="shared" si="0"/>
        <v>0</v>
      </c>
      <c r="R14" s="115">
        <f t="shared" si="0"/>
        <v>0</v>
      </c>
      <c r="S14" s="115">
        <f t="shared" si="0"/>
        <v>0</v>
      </c>
      <c r="T14" s="115">
        <f t="shared" si="0"/>
        <v>0</v>
      </c>
      <c r="U14" s="115">
        <f t="shared" si="0"/>
        <v>0</v>
      </c>
      <c r="V14" s="115">
        <f t="shared" si="0"/>
        <v>0</v>
      </c>
      <c r="W14" s="115">
        <f t="shared" si="0"/>
        <v>0</v>
      </c>
      <c r="X14" s="115">
        <f t="shared" si="0"/>
        <v>0</v>
      </c>
      <c r="Y14" s="115">
        <f t="shared" si="0"/>
        <v>0</v>
      </c>
      <c r="Z14" s="115">
        <f t="shared" si="0"/>
        <v>0</v>
      </c>
      <c r="AA14" s="115">
        <f t="shared" si="0"/>
        <v>0</v>
      </c>
      <c r="AB14" s="115">
        <f t="shared" si="0"/>
        <v>0</v>
      </c>
      <c r="AC14" s="115">
        <f t="shared" si="0"/>
        <v>0</v>
      </c>
      <c r="AD14" s="115">
        <f t="shared" si="0"/>
        <v>0</v>
      </c>
      <c r="AE14" s="115">
        <f t="shared" si="0"/>
        <v>0</v>
      </c>
      <c r="AF14" s="115">
        <f t="shared" si="0"/>
        <v>0</v>
      </c>
      <c r="AG14" s="115">
        <f t="shared" si="0"/>
        <v>0</v>
      </c>
      <c r="AH14" s="115">
        <f t="shared" si="0"/>
        <v>0</v>
      </c>
      <c r="AI14" s="115">
        <f t="shared" si="0"/>
        <v>0</v>
      </c>
      <c r="AJ14" s="115">
        <f t="shared" si="0"/>
        <v>0</v>
      </c>
      <c r="AK14" s="115">
        <f t="shared" si="0"/>
        <v>0</v>
      </c>
      <c r="AL14" s="115">
        <f t="shared" si="0"/>
        <v>0</v>
      </c>
      <c r="AM14" s="115">
        <f t="shared" si="0"/>
        <v>0</v>
      </c>
      <c r="AN14" s="115">
        <f t="shared" si="0"/>
        <v>0</v>
      </c>
      <c r="AO14" s="176"/>
      <c r="AP14" s="115">
        <f t="shared" si="0"/>
        <v>0</v>
      </c>
      <c r="AQ14" s="115">
        <f t="shared" si="0"/>
        <v>0</v>
      </c>
      <c r="AR14" s="115">
        <f t="shared" si="0"/>
        <v>0</v>
      </c>
      <c r="AS14" s="115">
        <f t="shared" si="0"/>
        <v>0</v>
      </c>
      <c r="AT14" s="115">
        <f t="shared" si="0"/>
        <v>0</v>
      </c>
      <c r="AU14" s="115">
        <f t="shared" si="0"/>
        <v>0</v>
      </c>
      <c r="AV14" s="115">
        <f>SUM(AV15:AV20)</f>
        <v>0</v>
      </c>
      <c r="AW14" s="116"/>
      <c r="AX14" s="67"/>
      <c r="AZ14" s="118"/>
    </row>
    <row r="15" spans="7:52" ht="18.75" x14ac:dyDescent="0.15">
      <c r="G15" s="67"/>
      <c r="H15" s="119" t="s">
        <v>22</v>
      </c>
      <c r="I15" s="120" t="s">
        <v>76</v>
      </c>
      <c r="J15" s="121"/>
      <c r="K15" s="121"/>
      <c r="L15" s="121"/>
      <c r="M15" s="121"/>
      <c r="N15" s="121"/>
      <c r="O15" s="122">
        <f t="shared" ref="O15:AN15" si="1">SUMIF($AX21:$AX22,"=r_1_1",O21:O22)</f>
        <v>0</v>
      </c>
      <c r="P15" s="122">
        <f t="shared" si="1"/>
        <v>0</v>
      </c>
      <c r="Q15" s="122">
        <f t="shared" si="1"/>
        <v>0</v>
      </c>
      <c r="R15" s="122">
        <f t="shared" si="1"/>
        <v>0</v>
      </c>
      <c r="S15" s="122">
        <f t="shared" si="1"/>
        <v>0</v>
      </c>
      <c r="T15" s="122">
        <f t="shared" si="1"/>
        <v>0</v>
      </c>
      <c r="U15" s="122">
        <f t="shared" si="1"/>
        <v>0</v>
      </c>
      <c r="V15" s="122">
        <f t="shared" si="1"/>
        <v>0</v>
      </c>
      <c r="W15" s="122">
        <f t="shared" si="1"/>
        <v>0</v>
      </c>
      <c r="X15" s="122">
        <f t="shared" si="1"/>
        <v>0</v>
      </c>
      <c r="Y15" s="122">
        <f t="shared" si="1"/>
        <v>0</v>
      </c>
      <c r="Z15" s="122">
        <f t="shared" si="1"/>
        <v>0</v>
      </c>
      <c r="AA15" s="122">
        <f t="shared" si="1"/>
        <v>0</v>
      </c>
      <c r="AB15" s="122">
        <f t="shared" si="1"/>
        <v>0</v>
      </c>
      <c r="AC15" s="122">
        <f t="shared" si="1"/>
        <v>0</v>
      </c>
      <c r="AD15" s="122">
        <f t="shared" si="1"/>
        <v>0</v>
      </c>
      <c r="AE15" s="122">
        <f t="shared" si="1"/>
        <v>0</v>
      </c>
      <c r="AF15" s="122">
        <f t="shared" si="1"/>
        <v>0</v>
      </c>
      <c r="AG15" s="122">
        <f t="shared" si="1"/>
        <v>0</v>
      </c>
      <c r="AH15" s="122">
        <f t="shared" si="1"/>
        <v>0</v>
      </c>
      <c r="AI15" s="122">
        <f t="shared" si="1"/>
        <v>0</v>
      </c>
      <c r="AJ15" s="122">
        <f t="shared" si="1"/>
        <v>0</v>
      </c>
      <c r="AK15" s="122">
        <f t="shared" si="1"/>
        <v>0</v>
      </c>
      <c r="AL15" s="122">
        <f t="shared" si="1"/>
        <v>0</v>
      </c>
      <c r="AM15" s="122">
        <f t="shared" si="1"/>
        <v>0</v>
      </c>
      <c r="AN15" s="122">
        <f t="shared" si="1"/>
        <v>0</v>
      </c>
      <c r="AO15" s="176"/>
      <c r="AP15" s="122">
        <f t="shared" ref="AP15:AV15" si="2">SUMIF($AX21:$AX22,"=r_1_1",AP21:AP22)</f>
        <v>0</v>
      </c>
      <c r="AQ15" s="122">
        <f t="shared" si="2"/>
        <v>0</v>
      </c>
      <c r="AR15" s="122">
        <f t="shared" si="2"/>
        <v>0</v>
      </c>
      <c r="AS15" s="122">
        <f t="shared" si="2"/>
        <v>0</v>
      </c>
      <c r="AT15" s="122">
        <f t="shared" si="2"/>
        <v>0</v>
      </c>
      <c r="AU15" s="122">
        <f t="shared" si="2"/>
        <v>0</v>
      </c>
      <c r="AV15" s="122">
        <f t="shared" si="2"/>
        <v>0</v>
      </c>
      <c r="AW15" s="123"/>
      <c r="AX15" s="67"/>
      <c r="AZ15" s="118"/>
    </row>
    <row r="16" spans="7:52" ht="22.5" x14ac:dyDescent="0.15">
      <c r="G16" s="67"/>
      <c r="H16" s="119" t="s">
        <v>37</v>
      </c>
      <c r="I16" s="120" t="s">
        <v>77</v>
      </c>
      <c r="J16" s="121"/>
      <c r="K16" s="121"/>
      <c r="L16" s="121"/>
      <c r="M16" s="121"/>
      <c r="N16" s="121"/>
      <c r="O16" s="122">
        <f t="shared" ref="O16:AN16" si="3">SUMIF($AX21:$AX22,"=r_1_2",O21:O22)</f>
        <v>0</v>
      </c>
      <c r="P16" s="122">
        <f t="shared" si="3"/>
        <v>0</v>
      </c>
      <c r="Q16" s="122">
        <f t="shared" si="3"/>
        <v>0</v>
      </c>
      <c r="R16" s="122">
        <f t="shared" si="3"/>
        <v>0</v>
      </c>
      <c r="S16" s="122">
        <f t="shared" si="3"/>
        <v>0</v>
      </c>
      <c r="T16" s="122">
        <f t="shared" si="3"/>
        <v>0</v>
      </c>
      <c r="U16" s="122">
        <f t="shared" si="3"/>
        <v>0</v>
      </c>
      <c r="V16" s="122">
        <f t="shared" si="3"/>
        <v>0</v>
      </c>
      <c r="W16" s="122">
        <f t="shared" si="3"/>
        <v>0</v>
      </c>
      <c r="X16" s="122">
        <f t="shared" si="3"/>
        <v>0</v>
      </c>
      <c r="Y16" s="122">
        <f t="shared" si="3"/>
        <v>0</v>
      </c>
      <c r="Z16" s="122">
        <f t="shared" si="3"/>
        <v>0</v>
      </c>
      <c r="AA16" s="122">
        <f t="shared" si="3"/>
        <v>0</v>
      </c>
      <c r="AB16" s="122">
        <f t="shared" si="3"/>
        <v>0</v>
      </c>
      <c r="AC16" s="122">
        <f t="shared" si="3"/>
        <v>0</v>
      </c>
      <c r="AD16" s="122">
        <f t="shared" si="3"/>
        <v>0</v>
      </c>
      <c r="AE16" s="122">
        <f t="shared" si="3"/>
        <v>0</v>
      </c>
      <c r="AF16" s="122">
        <f t="shared" si="3"/>
        <v>0</v>
      </c>
      <c r="AG16" s="122">
        <f t="shared" si="3"/>
        <v>0</v>
      </c>
      <c r="AH16" s="122">
        <f t="shared" si="3"/>
        <v>0</v>
      </c>
      <c r="AI16" s="122">
        <f t="shared" si="3"/>
        <v>0</v>
      </c>
      <c r="AJ16" s="122">
        <f t="shared" si="3"/>
        <v>0</v>
      </c>
      <c r="AK16" s="122">
        <f t="shared" si="3"/>
        <v>0</v>
      </c>
      <c r="AL16" s="122">
        <f t="shared" si="3"/>
        <v>0</v>
      </c>
      <c r="AM16" s="122">
        <f t="shared" si="3"/>
        <v>0</v>
      </c>
      <c r="AN16" s="122">
        <f t="shared" si="3"/>
        <v>0</v>
      </c>
      <c r="AO16" s="176"/>
      <c r="AP16" s="122">
        <f t="shared" ref="AP16:AV16" si="4">SUMIF($AX21:$AX22,"=r_1_2",AP21:AP22)</f>
        <v>0</v>
      </c>
      <c r="AQ16" s="122">
        <f t="shared" si="4"/>
        <v>0</v>
      </c>
      <c r="AR16" s="122">
        <f t="shared" si="4"/>
        <v>0</v>
      </c>
      <c r="AS16" s="122">
        <f t="shared" si="4"/>
        <v>0</v>
      </c>
      <c r="AT16" s="122">
        <f t="shared" si="4"/>
        <v>0</v>
      </c>
      <c r="AU16" s="122">
        <f t="shared" si="4"/>
        <v>0</v>
      </c>
      <c r="AV16" s="122">
        <f t="shared" si="4"/>
        <v>0</v>
      </c>
      <c r="AW16" s="123"/>
      <c r="AX16" s="67"/>
      <c r="AZ16" s="118"/>
    </row>
    <row r="17" spans="7:52" ht="45" x14ac:dyDescent="0.15">
      <c r="G17" s="67"/>
      <c r="H17" s="119" t="s">
        <v>39</v>
      </c>
      <c r="I17" s="120" t="s">
        <v>78</v>
      </c>
      <c r="J17" s="121"/>
      <c r="K17" s="121"/>
      <c r="L17" s="121"/>
      <c r="M17" s="121"/>
      <c r="N17" s="121"/>
      <c r="O17" s="122">
        <f t="shared" ref="O17:AN17" si="5">SUMIF($AX21:$AX22,"=r_1_3",O21:O22)</f>
        <v>0</v>
      </c>
      <c r="P17" s="122">
        <f t="shared" si="5"/>
        <v>0</v>
      </c>
      <c r="Q17" s="122">
        <f t="shared" si="5"/>
        <v>0</v>
      </c>
      <c r="R17" s="122">
        <f t="shared" si="5"/>
        <v>0</v>
      </c>
      <c r="S17" s="122">
        <f t="shared" si="5"/>
        <v>0</v>
      </c>
      <c r="T17" s="122">
        <f t="shared" si="5"/>
        <v>0</v>
      </c>
      <c r="U17" s="122">
        <f t="shared" si="5"/>
        <v>0</v>
      </c>
      <c r="V17" s="122">
        <f t="shared" si="5"/>
        <v>0</v>
      </c>
      <c r="W17" s="122">
        <f t="shared" si="5"/>
        <v>0</v>
      </c>
      <c r="X17" s="122">
        <f t="shared" si="5"/>
        <v>0</v>
      </c>
      <c r="Y17" s="122">
        <f t="shared" si="5"/>
        <v>0</v>
      </c>
      <c r="Z17" s="122">
        <f t="shared" si="5"/>
        <v>0</v>
      </c>
      <c r="AA17" s="122">
        <f t="shared" si="5"/>
        <v>0</v>
      </c>
      <c r="AB17" s="122">
        <f t="shared" si="5"/>
        <v>0</v>
      </c>
      <c r="AC17" s="122">
        <f t="shared" si="5"/>
        <v>0</v>
      </c>
      <c r="AD17" s="122">
        <f t="shared" si="5"/>
        <v>0</v>
      </c>
      <c r="AE17" s="122">
        <f t="shared" si="5"/>
        <v>0</v>
      </c>
      <c r="AF17" s="122">
        <f t="shared" si="5"/>
        <v>0</v>
      </c>
      <c r="AG17" s="122">
        <f t="shared" si="5"/>
        <v>0</v>
      </c>
      <c r="AH17" s="122">
        <f t="shared" si="5"/>
        <v>0</v>
      </c>
      <c r="AI17" s="122">
        <f t="shared" si="5"/>
        <v>0</v>
      </c>
      <c r="AJ17" s="122">
        <f t="shared" si="5"/>
        <v>0</v>
      </c>
      <c r="AK17" s="122">
        <f t="shared" si="5"/>
        <v>0</v>
      </c>
      <c r="AL17" s="122">
        <f t="shared" si="5"/>
        <v>0</v>
      </c>
      <c r="AM17" s="122">
        <f t="shared" si="5"/>
        <v>0</v>
      </c>
      <c r="AN17" s="122">
        <f t="shared" si="5"/>
        <v>0</v>
      </c>
      <c r="AO17" s="176"/>
      <c r="AP17" s="122">
        <f t="shared" ref="AP17:AV17" si="6">SUMIF($AX21:$AX22,"=r_1_3",AP21:AP22)</f>
        <v>0</v>
      </c>
      <c r="AQ17" s="122">
        <f t="shared" si="6"/>
        <v>0</v>
      </c>
      <c r="AR17" s="122">
        <f t="shared" si="6"/>
        <v>0</v>
      </c>
      <c r="AS17" s="122">
        <f t="shared" si="6"/>
        <v>0</v>
      </c>
      <c r="AT17" s="122">
        <f t="shared" si="6"/>
        <v>0</v>
      </c>
      <c r="AU17" s="122">
        <f t="shared" si="6"/>
        <v>0</v>
      </c>
      <c r="AV17" s="122">
        <f t="shared" si="6"/>
        <v>0</v>
      </c>
      <c r="AW17" s="123"/>
      <c r="AX17" s="67"/>
      <c r="AZ17" s="118"/>
    </row>
    <row r="18" spans="7:52" ht="22.5" x14ac:dyDescent="0.15">
      <c r="G18" s="67"/>
      <c r="H18" s="119" t="s">
        <v>41</v>
      </c>
      <c r="I18" s="120" t="s">
        <v>79</v>
      </c>
      <c r="J18" s="121"/>
      <c r="K18" s="121"/>
      <c r="L18" s="121"/>
      <c r="M18" s="121"/>
      <c r="N18" s="121"/>
      <c r="O18" s="122">
        <f t="shared" ref="O18:AN18" si="7">SUMIF($AX21:$AX22,"=r_1_4",O21:O22)</f>
        <v>0</v>
      </c>
      <c r="P18" s="122">
        <f t="shared" si="7"/>
        <v>0</v>
      </c>
      <c r="Q18" s="122">
        <f t="shared" si="7"/>
        <v>0</v>
      </c>
      <c r="R18" s="122">
        <f t="shared" si="7"/>
        <v>0</v>
      </c>
      <c r="S18" s="122">
        <f t="shared" si="7"/>
        <v>0</v>
      </c>
      <c r="T18" s="122">
        <f t="shared" si="7"/>
        <v>0</v>
      </c>
      <c r="U18" s="122">
        <f t="shared" si="7"/>
        <v>0</v>
      </c>
      <c r="V18" s="122">
        <f t="shared" si="7"/>
        <v>0</v>
      </c>
      <c r="W18" s="122">
        <f t="shared" si="7"/>
        <v>0</v>
      </c>
      <c r="X18" s="122">
        <f t="shared" si="7"/>
        <v>0</v>
      </c>
      <c r="Y18" s="122">
        <f t="shared" si="7"/>
        <v>0</v>
      </c>
      <c r="Z18" s="122">
        <f t="shared" si="7"/>
        <v>0</v>
      </c>
      <c r="AA18" s="122">
        <f t="shared" si="7"/>
        <v>0</v>
      </c>
      <c r="AB18" s="122">
        <f t="shared" si="7"/>
        <v>0</v>
      </c>
      <c r="AC18" s="122">
        <f t="shared" si="7"/>
        <v>0</v>
      </c>
      <c r="AD18" s="122">
        <f t="shared" si="7"/>
        <v>0</v>
      </c>
      <c r="AE18" s="122">
        <f t="shared" si="7"/>
        <v>0</v>
      </c>
      <c r="AF18" s="122">
        <f t="shared" si="7"/>
        <v>0</v>
      </c>
      <c r="AG18" s="122">
        <f t="shared" si="7"/>
        <v>0</v>
      </c>
      <c r="AH18" s="122">
        <f t="shared" si="7"/>
        <v>0</v>
      </c>
      <c r="AI18" s="122">
        <f t="shared" si="7"/>
        <v>0</v>
      </c>
      <c r="AJ18" s="122">
        <f t="shared" si="7"/>
        <v>0</v>
      </c>
      <c r="AK18" s="122">
        <f t="shared" si="7"/>
        <v>0</v>
      </c>
      <c r="AL18" s="122">
        <f t="shared" si="7"/>
        <v>0</v>
      </c>
      <c r="AM18" s="122">
        <f t="shared" si="7"/>
        <v>0</v>
      </c>
      <c r="AN18" s="122">
        <f t="shared" si="7"/>
        <v>0</v>
      </c>
      <c r="AO18" s="176"/>
      <c r="AP18" s="122">
        <f t="shared" ref="AP18:AV18" si="8">SUMIF($AX21:$AX22,"=r_1_4",AP21:AP22)</f>
        <v>0</v>
      </c>
      <c r="AQ18" s="122">
        <f t="shared" si="8"/>
        <v>0</v>
      </c>
      <c r="AR18" s="122">
        <f t="shared" si="8"/>
        <v>0</v>
      </c>
      <c r="AS18" s="122">
        <f t="shared" si="8"/>
        <v>0</v>
      </c>
      <c r="AT18" s="122">
        <f t="shared" si="8"/>
        <v>0</v>
      </c>
      <c r="AU18" s="122">
        <f t="shared" si="8"/>
        <v>0</v>
      </c>
      <c r="AV18" s="122">
        <f t="shared" si="8"/>
        <v>0</v>
      </c>
      <c r="AW18" s="123"/>
      <c r="AX18" s="67"/>
      <c r="AZ18" s="118"/>
    </row>
    <row r="19" spans="7:52" ht="22.5" x14ac:dyDescent="0.15">
      <c r="G19" s="67"/>
      <c r="H19" s="119" t="s">
        <v>43</v>
      </c>
      <c r="I19" s="120" t="s">
        <v>80</v>
      </c>
      <c r="J19" s="121"/>
      <c r="K19" s="121"/>
      <c r="L19" s="121"/>
      <c r="M19" s="121"/>
      <c r="N19" s="121"/>
      <c r="O19" s="122">
        <f t="shared" ref="O19:AN19" si="9">SUMIF($AX21:$AX22,"=r_1_5",O21:O22)</f>
        <v>0</v>
      </c>
      <c r="P19" s="122">
        <f t="shared" si="9"/>
        <v>0</v>
      </c>
      <c r="Q19" s="122">
        <f t="shared" si="9"/>
        <v>0</v>
      </c>
      <c r="R19" s="122">
        <f t="shared" si="9"/>
        <v>0</v>
      </c>
      <c r="S19" s="122">
        <f t="shared" si="9"/>
        <v>0</v>
      </c>
      <c r="T19" s="122">
        <f t="shared" si="9"/>
        <v>0</v>
      </c>
      <c r="U19" s="122">
        <f t="shared" si="9"/>
        <v>0</v>
      </c>
      <c r="V19" s="122">
        <f t="shared" si="9"/>
        <v>0</v>
      </c>
      <c r="W19" s="122">
        <f t="shared" si="9"/>
        <v>0</v>
      </c>
      <c r="X19" s="122">
        <f t="shared" si="9"/>
        <v>0</v>
      </c>
      <c r="Y19" s="122">
        <f t="shared" si="9"/>
        <v>0</v>
      </c>
      <c r="Z19" s="122">
        <f t="shared" si="9"/>
        <v>0</v>
      </c>
      <c r="AA19" s="122">
        <f t="shared" si="9"/>
        <v>0</v>
      </c>
      <c r="AB19" s="122">
        <f t="shared" si="9"/>
        <v>0</v>
      </c>
      <c r="AC19" s="122">
        <f t="shared" si="9"/>
        <v>0</v>
      </c>
      <c r="AD19" s="122">
        <f t="shared" si="9"/>
        <v>0</v>
      </c>
      <c r="AE19" s="122">
        <f t="shared" si="9"/>
        <v>0</v>
      </c>
      <c r="AF19" s="122">
        <f t="shared" si="9"/>
        <v>0</v>
      </c>
      <c r="AG19" s="122">
        <f t="shared" si="9"/>
        <v>0</v>
      </c>
      <c r="AH19" s="122">
        <f t="shared" si="9"/>
        <v>0</v>
      </c>
      <c r="AI19" s="122">
        <f t="shared" si="9"/>
        <v>0</v>
      </c>
      <c r="AJ19" s="122">
        <f t="shared" si="9"/>
        <v>0</v>
      </c>
      <c r="AK19" s="122">
        <f t="shared" si="9"/>
        <v>0</v>
      </c>
      <c r="AL19" s="122">
        <f t="shared" si="9"/>
        <v>0</v>
      </c>
      <c r="AM19" s="122">
        <f t="shared" si="9"/>
        <v>0</v>
      </c>
      <c r="AN19" s="122">
        <f t="shared" si="9"/>
        <v>0</v>
      </c>
      <c r="AO19" s="176"/>
      <c r="AP19" s="122">
        <f t="shared" ref="AP19:AV19" si="10">SUMIF($AX21:$AX22,"=r_1_5",AP21:AP22)</f>
        <v>0</v>
      </c>
      <c r="AQ19" s="122">
        <f t="shared" si="10"/>
        <v>0</v>
      </c>
      <c r="AR19" s="122">
        <f t="shared" si="10"/>
        <v>0</v>
      </c>
      <c r="AS19" s="122">
        <f t="shared" si="10"/>
        <v>0</v>
      </c>
      <c r="AT19" s="122">
        <f t="shared" si="10"/>
        <v>0</v>
      </c>
      <c r="AU19" s="122">
        <f t="shared" si="10"/>
        <v>0</v>
      </c>
      <c r="AV19" s="122">
        <f t="shared" si="10"/>
        <v>0</v>
      </c>
      <c r="AW19" s="123"/>
      <c r="AX19" s="67"/>
      <c r="AZ19" s="118"/>
    </row>
    <row r="20" spans="7:52" ht="18.75" x14ac:dyDescent="0.15">
      <c r="G20" s="67"/>
      <c r="H20" s="119" t="s">
        <v>45</v>
      </c>
      <c r="I20" s="120" t="s">
        <v>81</v>
      </c>
      <c r="J20" s="121"/>
      <c r="K20" s="121"/>
      <c r="L20" s="121"/>
      <c r="M20" s="121"/>
      <c r="N20" s="121"/>
      <c r="O20" s="122">
        <f t="shared" ref="O20:AN20" si="11">SUMIF($AX21:$AX22,"=r_1_6",O21:O22)</f>
        <v>0</v>
      </c>
      <c r="P20" s="122">
        <f t="shared" si="11"/>
        <v>0</v>
      </c>
      <c r="Q20" s="122">
        <f t="shared" si="11"/>
        <v>0</v>
      </c>
      <c r="R20" s="122">
        <f t="shared" si="11"/>
        <v>0</v>
      </c>
      <c r="S20" s="122">
        <f t="shared" si="11"/>
        <v>0</v>
      </c>
      <c r="T20" s="122">
        <f t="shared" si="11"/>
        <v>0</v>
      </c>
      <c r="U20" s="122">
        <f t="shared" si="11"/>
        <v>0</v>
      </c>
      <c r="V20" s="122">
        <f t="shared" si="11"/>
        <v>0</v>
      </c>
      <c r="W20" s="122">
        <f t="shared" si="11"/>
        <v>0</v>
      </c>
      <c r="X20" s="122">
        <f t="shared" si="11"/>
        <v>0</v>
      </c>
      <c r="Y20" s="122">
        <f t="shared" si="11"/>
        <v>0</v>
      </c>
      <c r="Z20" s="122">
        <f t="shared" si="11"/>
        <v>0</v>
      </c>
      <c r="AA20" s="122">
        <f t="shared" si="11"/>
        <v>0</v>
      </c>
      <c r="AB20" s="122">
        <f t="shared" si="11"/>
        <v>0</v>
      </c>
      <c r="AC20" s="122">
        <f t="shared" si="11"/>
        <v>0</v>
      </c>
      <c r="AD20" s="122">
        <f t="shared" si="11"/>
        <v>0</v>
      </c>
      <c r="AE20" s="122">
        <f t="shared" si="11"/>
        <v>0</v>
      </c>
      <c r="AF20" s="122">
        <f t="shared" si="11"/>
        <v>0</v>
      </c>
      <c r="AG20" s="122">
        <f t="shared" si="11"/>
        <v>0</v>
      </c>
      <c r="AH20" s="122">
        <f t="shared" si="11"/>
        <v>0</v>
      </c>
      <c r="AI20" s="122">
        <f t="shared" si="11"/>
        <v>0</v>
      </c>
      <c r="AJ20" s="122">
        <f t="shared" si="11"/>
        <v>0</v>
      </c>
      <c r="AK20" s="122">
        <f t="shared" si="11"/>
        <v>0</v>
      </c>
      <c r="AL20" s="122">
        <f t="shared" si="11"/>
        <v>0</v>
      </c>
      <c r="AM20" s="122">
        <f t="shared" si="11"/>
        <v>0</v>
      </c>
      <c r="AN20" s="122">
        <f t="shared" si="11"/>
        <v>0</v>
      </c>
      <c r="AO20" s="176"/>
      <c r="AP20" s="122">
        <f t="shared" ref="AP20:AV20" si="12">SUMIF($AX21:$AX22,"=r_1_6",AP21:AP22)</f>
        <v>0</v>
      </c>
      <c r="AQ20" s="122">
        <f t="shared" si="12"/>
        <v>0</v>
      </c>
      <c r="AR20" s="122">
        <f t="shared" si="12"/>
        <v>0</v>
      </c>
      <c r="AS20" s="122">
        <f t="shared" si="12"/>
        <v>0</v>
      </c>
      <c r="AT20" s="122">
        <f t="shared" si="12"/>
        <v>0</v>
      </c>
      <c r="AU20" s="122">
        <f t="shared" si="12"/>
        <v>0</v>
      </c>
      <c r="AV20" s="122">
        <f t="shared" si="12"/>
        <v>0</v>
      </c>
      <c r="AW20" s="123"/>
      <c r="AX20" s="67"/>
      <c r="AZ20" s="118"/>
    </row>
    <row r="21" spans="7:52" hidden="1" x14ac:dyDescent="0.15">
      <c r="G21" s="67"/>
      <c r="H21" s="177"/>
      <c r="I21" s="144"/>
      <c r="J21" s="145"/>
      <c r="K21" s="145"/>
      <c r="L21" s="145"/>
      <c r="M21" s="145"/>
      <c r="N21" s="145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78"/>
      <c r="AX21" s="67"/>
    </row>
    <row r="22" spans="7:52" hidden="1" x14ac:dyDescent="0.15">
      <c r="G22" s="67"/>
      <c r="H22" s="179" t="s">
        <v>84</v>
      </c>
      <c r="I22" s="161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2"/>
      <c r="AX22" s="181"/>
    </row>
    <row r="23" spans="7:52" x14ac:dyDescent="0.15">
      <c r="G23" s="67"/>
      <c r="H23" s="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181"/>
    </row>
    <row r="24" spans="7:52" ht="15" customHeight="1" x14ac:dyDescent="0.15">
      <c r="G24" s="67"/>
      <c r="H24" s="67"/>
      <c r="I24" s="182" t="s">
        <v>106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</row>
    <row r="25" spans="7:52" ht="15" customHeight="1" x14ac:dyDescent="0.15">
      <c r="G25" s="67"/>
      <c r="H25" s="67"/>
      <c r="I25" s="164" t="s">
        <v>107</v>
      </c>
      <c r="J25" s="165"/>
      <c r="K25" s="165"/>
      <c r="L25" s="165"/>
      <c r="M25" s="165"/>
      <c r="N25" s="165"/>
      <c r="O25" s="165"/>
      <c r="P25" s="165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</row>
    <row r="26" spans="7:52" ht="15" customHeight="1" x14ac:dyDescent="0.15">
      <c r="G26" s="67"/>
      <c r="H26" s="67"/>
      <c r="I26" s="164" t="s">
        <v>108</v>
      </c>
      <c r="J26" s="167"/>
      <c r="K26" s="167"/>
      <c r="L26" s="167"/>
      <c r="M26" s="167"/>
      <c r="N26" s="167"/>
      <c r="O26" s="167"/>
      <c r="P26" s="1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</row>
    <row r="27" spans="7:52" ht="15" customHeight="1" x14ac:dyDescent="0.15">
      <c r="G27" s="67"/>
      <c r="H27" s="183"/>
      <c r="I27" s="164" t="s">
        <v>109</v>
      </c>
      <c r="J27" s="167"/>
      <c r="K27" s="167"/>
      <c r="L27" s="167"/>
      <c r="M27" s="167"/>
      <c r="N27" s="167"/>
      <c r="O27" s="167"/>
      <c r="P27" s="1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</row>
  </sheetData>
  <sheetProtection algorithmName="SHA-512" hashValue="NCeEJ5AHhIsX1jTXetj+6HDCS5zJiZDF8nYC8GAsBXVlkz5iqWl2gBMLRkIwE4lq04URe0bLiUgpwquE0Evxig==" saltValue="gAxcVmeLEMCxSoSjYwdFbA==" spinCount="100000" sheet="1" scenarios="1" formatColumns="0" formatRows="0"/>
  <mergeCells count="33">
    <mergeCell ref="AV10:AV11"/>
    <mergeCell ref="AO9:AO11"/>
    <mergeCell ref="AP9:AS9"/>
    <mergeCell ref="AT9:AV9"/>
    <mergeCell ref="W10:X10"/>
    <mergeCell ref="Y10:Z10"/>
    <mergeCell ref="AA10:AB10"/>
    <mergeCell ref="AP10:AQ10"/>
    <mergeCell ref="AR10:AS10"/>
    <mergeCell ref="AT10:AT11"/>
    <mergeCell ref="AU10:AU11"/>
    <mergeCell ref="AC9:AD10"/>
    <mergeCell ref="AE9:AF10"/>
    <mergeCell ref="AG9:AH10"/>
    <mergeCell ref="AI9:AJ10"/>
    <mergeCell ref="AK9:AL10"/>
    <mergeCell ref="AM9:AN10"/>
    <mergeCell ref="L9:L11"/>
    <mergeCell ref="M9:M11"/>
    <mergeCell ref="N9:N11"/>
    <mergeCell ref="Q9:T10"/>
    <mergeCell ref="U9:V10"/>
    <mergeCell ref="W9:AB9"/>
    <mergeCell ref="H6:AW6"/>
    <mergeCell ref="H8:H11"/>
    <mergeCell ref="I8:I11"/>
    <mergeCell ref="J8:K8"/>
    <mergeCell ref="L8:N8"/>
    <mergeCell ref="O8:P10"/>
    <mergeCell ref="Q8:AV8"/>
    <mergeCell ref="AW8:AW11"/>
    <mergeCell ref="J9:J11"/>
    <mergeCell ref="K9:K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W14:AW20" xr:uid="{23D6A455-32C8-4C05-8FDA-30B3BB542501}">
      <formula1>900</formula1>
    </dataValidation>
  </dataValidations>
  <hyperlinks>
    <hyperlink ref="I24" location="'CO2'!$I$22" tooltip="Скрыть примечания" display="Скрыть примечания" xr:uid="{0E5AD612-9919-41FA-9EA9-5D080BCE3EA7}"/>
  </hyperlinks>
  <pageMargins left="0.31" right="0.08" top="0.98425196850393704" bottom="0.98425196850393704" header="0.51181102362204722" footer="0.51181102362204722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</vt:lpstr>
      <vt:lpstr>Свод</vt:lpstr>
      <vt:lpstr>CO1</vt:lpstr>
      <vt:lpstr>CO2</vt:lpstr>
      <vt:lpstr>_prd2</vt:lpstr>
      <vt:lpstr>date</vt:lpstr>
      <vt:lpstr>dt_03</vt:lpstr>
      <vt:lpstr>dt_04</vt:lpstr>
      <vt:lpstr>end_03_1</vt:lpstr>
      <vt:lpstr>end_04</vt:lpstr>
      <vt:lpstr>ht_03</vt:lpstr>
      <vt:lpstr>ht_04</vt:lpstr>
      <vt:lpstr>it_03</vt:lpstr>
      <vt:lpstr>it_04</vt:lpstr>
      <vt:lpstr>prd</vt:lpstr>
      <vt:lpstr>prim_03</vt:lpstr>
      <vt:lpstr>prim_04</vt:lpstr>
      <vt:lpstr>region_name</vt:lpstr>
      <vt:lpstr>tit_Ruk_FIO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Привет</dc:creator>
  <cp:lastModifiedBy>Привет</cp:lastModifiedBy>
  <dcterms:created xsi:type="dcterms:W3CDTF">2024-01-19T02:46:07Z</dcterms:created>
  <dcterms:modified xsi:type="dcterms:W3CDTF">2024-01-19T03:16:34Z</dcterms:modified>
</cp:coreProperties>
</file>