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8340" activeTab="2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'CO1'!$J$14:$AA$52</definedName>
    <definedName name="end_02">Свод!$Q$23</definedName>
    <definedName name="end_03_1">'CO1'!$AA$44</definedName>
    <definedName name="end_03_2">'CO1'!$AA$52</definedName>
    <definedName name="ht_03">'CO1'!$H$8:$AA$11</definedName>
    <definedName name="it_03">'CO1'!$H$14:$I$52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'CO1'!$I$55:$I$58</definedName>
    <definedName name="Quarter2">[1]TEHSHEET!$H$2:$H$6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3" l="1"/>
  <c r="Y50" i="3"/>
  <c r="X50" i="3"/>
  <c r="W50" i="3"/>
  <c r="V50" i="3"/>
  <c r="U50" i="3"/>
  <c r="T50" i="3"/>
  <c r="S50" i="3"/>
  <c r="R50" i="3"/>
  <c r="Q50" i="3"/>
  <c r="P50" i="3"/>
  <c r="O50" i="3"/>
  <c r="Z49" i="3"/>
  <c r="Y49" i="3"/>
  <c r="X49" i="3"/>
  <c r="W49" i="3"/>
  <c r="V49" i="3"/>
  <c r="U49" i="3"/>
  <c r="T49" i="3"/>
  <c r="S49" i="3"/>
  <c r="R49" i="3"/>
  <c r="Q49" i="3"/>
  <c r="P49" i="3"/>
  <c r="O49" i="3"/>
  <c r="Z48" i="3"/>
  <c r="Y48" i="3"/>
  <c r="X48" i="3"/>
  <c r="W48" i="3"/>
  <c r="V48" i="3"/>
  <c r="U48" i="3"/>
  <c r="T48" i="3"/>
  <c r="S48" i="3"/>
  <c r="R48" i="3"/>
  <c r="Q48" i="3"/>
  <c r="P48" i="3"/>
  <c r="O48" i="3"/>
  <c r="Z47" i="3"/>
  <c r="Y47" i="3"/>
  <c r="X47" i="3"/>
  <c r="W47" i="3"/>
  <c r="V47" i="3"/>
  <c r="U47" i="3"/>
  <c r="T47" i="3"/>
  <c r="S47" i="3"/>
  <c r="R47" i="3"/>
  <c r="Q47" i="3"/>
  <c r="P47" i="3"/>
  <c r="O47" i="3"/>
  <c r="Z46" i="3"/>
  <c r="Y46" i="3"/>
  <c r="X46" i="3"/>
  <c r="W46" i="3"/>
  <c r="V46" i="3"/>
  <c r="U46" i="3"/>
  <c r="T46" i="3"/>
  <c r="S46" i="3"/>
  <c r="R46" i="3"/>
  <c r="Q46" i="3"/>
  <c r="P46" i="3"/>
  <c r="O46" i="3"/>
  <c r="H45" i="3"/>
  <c r="Z41" i="3"/>
  <c r="Y41" i="3"/>
  <c r="X41" i="3"/>
  <c r="X18" i="3" s="1"/>
  <c r="W41" i="3"/>
  <c r="V41" i="3"/>
  <c r="U41" i="3"/>
  <c r="T41" i="3"/>
  <c r="T18" i="3" s="1"/>
  <c r="S41" i="3"/>
  <c r="R41" i="3"/>
  <c r="Q41" i="3"/>
  <c r="P41" i="3"/>
  <c r="P18" i="3" s="1"/>
  <c r="O41" i="3"/>
  <c r="R39" i="3"/>
  <c r="Q39" i="3"/>
  <c r="R38" i="3"/>
  <c r="Q38" i="3"/>
  <c r="R37" i="3"/>
  <c r="Q37" i="3"/>
  <c r="R36" i="3"/>
  <c r="R34" i="3" s="1"/>
  <c r="R17" i="3" s="1"/>
  <c r="Q36" i="3"/>
  <c r="Q34" i="3" s="1"/>
  <c r="Q17" i="3" s="1"/>
  <c r="Q14" i="3" s="1"/>
  <c r="Z34" i="3"/>
  <c r="Y34" i="3"/>
  <c r="X34" i="3"/>
  <c r="X17" i="3" s="1"/>
  <c r="X14" i="3" s="1"/>
  <c r="W34" i="3"/>
  <c r="V34" i="3"/>
  <c r="U34" i="3"/>
  <c r="T34" i="3"/>
  <c r="T17" i="3" s="1"/>
  <c r="T14" i="3" s="1"/>
  <c r="S34" i="3"/>
  <c r="P34" i="3"/>
  <c r="P17" i="3" s="1"/>
  <c r="O34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Z24" i="3"/>
  <c r="Z16" i="3" s="1"/>
  <c r="Y24" i="3"/>
  <c r="X24" i="3"/>
  <c r="W24" i="3"/>
  <c r="V24" i="3"/>
  <c r="V16" i="3" s="1"/>
  <c r="U24" i="3"/>
  <c r="T24" i="3"/>
  <c r="S24" i="3"/>
  <c r="R24" i="3"/>
  <c r="R16" i="3" s="1"/>
  <c r="Q24" i="3"/>
  <c r="P24" i="3"/>
  <c r="O24" i="3"/>
  <c r="Z21" i="3"/>
  <c r="Z15" i="3" s="1"/>
  <c r="Z14" i="3" s="1"/>
  <c r="Y21" i="3"/>
  <c r="X21" i="3"/>
  <c r="W21" i="3"/>
  <c r="V21" i="3"/>
  <c r="V15" i="3" s="1"/>
  <c r="V14" i="3" s="1"/>
  <c r="U21" i="3"/>
  <c r="T21" i="3"/>
  <c r="S21" i="3"/>
  <c r="R21" i="3"/>
  <c r="R15" i="3" s="1"/>
  <c r="R14" i="3" s="1"/>
  <c r="Q21" i="3"/>
  <c r="P21" i="3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O17" i="3"/>
  <c r="Y16" i="3"/>
  <c r="X16" i="3"/>
  <c r="W16" i="3"/>
  <c r="U16" i="3"/>
  <c r="T16" i="3"/>
  <c r="S16" i="3"/>
  <c r="Q16" i="3"/>
  <c r="P16" i="3"/>
  <c r="O16" i="3"/>
  <c r="Y15" i="3"/>
  <c r="X15" i="3"/>
  <c r="W15" i="3"/>
  <c r="U15" i="3"/>
  <c r="T15" i="3"/>
  <c r="S15" i="3"/>
  <c r="Q15" i="3"/>
  <c r="P15" i="3"/>
  <c r="O15" i="3"/>
  <c r="Y14" i="3"/>
  <c r="W14" i="3"/>
  <c r="U14" i="3"/>
  <c r="S14" i="3"/>
  <c r="O14" i="3"/>
  <c r="H13" i="3"/>
  <c r="H6" i="3"/>
  <c r="Q23" i="2"/>
  <c r="P23" i="2"/>
  <c r="O23" i="2"/>
  <c r="N23" i="2"/>
  <c r="M23" i="2"/>
  <c r="L23" i="2"/>
  <c r="K23" i="2"/>
  <c r="J23" i="2"/>
  <c r="Q22" i="2"/>
  <c r="P22" i="2"/>
  <c r="O22" i="2"/>
  <c r="N22" i="2"/>
  <c r="M22" i="2"/>
  <c r="L22" i="2"/>
  <c r="K22" i="2"/>
  <c r="J22" i="2"/>
  <c r="P21" i="2"/>
  <c r="N21" i="2"/>
  <c r="L21" i="2"/>
  <c r="J21" i="2"/>
  <c r="P20" i="2"/>
  <c r="N20" i="2"/>
  <c r="L20" i="2"/>
  <c r="J20" i="2"/>
  <c r="P19" i="2"/>
  <c r="N19" i="2"/>
  <c r="L19" i="2"/>
  <c r="J19" i="2"/>
  <c r="P18" i="2"/>
  <c r="N18" i="2" s="1"/>
  <c r="L18" i="2"/>
  <c r="J18" i="2"/>
  <c r="P17" i="2"/>
  <c r="N17" i="2"/>
  <c r="L17" i="2"/>
  <c r="J17" i="2"/>
  <c r="Q16" i="2"/>
  <c r="O16" i="2"/>
  <c r="N16" i="2" s="1"/>
  <c r="M16" i="2"/>
  <c r="M14" i="2" s="1"/>
  <c r="M13" i="2" s="1"/>
  <c r="K16" i="2"/>
  <c r="Q15" i="2"/>
  <c r="O15" i="2"/>
  <c r="N15" i="2" s="1"/>
  <c r="N14" i="2" s="1"/>
  <c r="N13" i="2" s="1"/>
  <c r="M15" i="2"/>
  <c r="K15" i="2"/>
  <c r="J15" i="2"/>
  <c r="Q14" i="2"/>
  <c r="P14" i="2"/>
  <c r="L14" i="2"/>
  <c r="K14" i="2"/>
  <c r="Q13" i="2"/>
  <c r="P13" i="2"/>
  <c r="L13" i="2"/>
  <c r="K13" i="2"/>
  <c r="H8" i="2"/>
  <c r="K8" i="1"/>
  <c r="P14" i="3" l="1"/>
  <c r="O14" i="2"/>
  <c r="O13" i="2" s="1"/>
  <c r="J16" i="2"/>
  <c r="J14" i="2" s="1"/>
  <c r="J13" i="2" s="1"/>
</calcChain>
</file>

<file path=xl/sharedStrings.xml><?xml version="1.0" encoding="utf-8"?>
<sst xmlns="http://schemas.openxmlformats.org/spreadsheetml/2006/main" count="226" uniqueCount="124">
  <si>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</si>
  <si>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</si>
  <si>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</si>
  <si>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</si>
  <si>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</si>
  <si>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</si>
  <si>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IV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</si>
  <si>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</si>
  <si>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</si>
  <si>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</si>
  <si>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</si>
  <si>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</si>
  <si>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</si>
  <si>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</si>
  <si>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</si>
  <si>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</si>
  <si>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</si>
  <si>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</si>
  <si>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</si>
  <si>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</si>
  <si>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</si>
  <si>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</si>
  <si>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</si>
  <si>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</si>
  <si>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</si>
  <si>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</si>
  <si>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</si>
  <si>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</si>
  <si>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</si>
  <si>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</si>
  <si>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</si>
  <si>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</si>
  <si>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</si>
  <si>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</si>
  <si>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</si>
  <si>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</si>
  <si>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</si>
  <si>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</si>
  <si>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</si>
  <si>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</si>
  <si>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</si>
  <si>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</si>
  <si>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</si>
  <si>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</si>
  <si>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</si>
  <si>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</si>
  <si>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</si>
  <si>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</si>
  <si>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</si>
  <si>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</si>
  <si>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</si>
  <si>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</si>
  <si>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</si>
  <si>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</si>
  <si>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</si>
  <si>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</si>
  <si>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</si>
  <si>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</si>
  <si>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</si>
  <si>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</si>
  <si>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</si>
  <si>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</si>
  <si>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</si>
  <si>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</si>
  <si>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</si>
  <si>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</si>
  <si>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</si>
  <si>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</si>
  <si>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</si>
  <si>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</si>
  <si>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</si>
  <si>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</si>
  <si>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О</t>
  </si>
  <si>
    <t>замена провода ВЛ-10 кВ 3А25 от оп.№14 до ТП-10/0,4 кВ на провод СИП 1х50  по ул. Центральная в п. Красный Хутор (L=0,92 км.)</t>
  </si>
  <si>
    <t>Февраль 2020</t>
  </si>
  <si>
    <t>0/0,920</t>
  </si>
  <si>
    <t>км</t>
  </si>
  <si>
    <t>замена провода ВЛ-0,4 кВ 4А35 от ТП-665 на провод СИП 4х50 по ул. Есенина, Сахарова, Пушкина в п. Шушенское (L=2,1 км.)</t>
  </si>
  <si>
    <t>0/2,100</t>
  </si>
  <si>
    <t>1.2.3</t>
  </si>
  <si>
    <t>замена провода ВЛ-0,4 кВ 4А25 от ТП-662 на провод СИП 4х35 до гаражного массива по ул.Горького в п. Шушенское (L=0,24 км.)</t>
  </si>
  <si>
    <t>Июль 2020</t>
  </si>
  <si>
    <t>0/0,240</t>
  </si>
  <si>
    <t>1.2.4</t>
  </si>
  <si>
    <t>замена провода ВЛ-0,4 кВ 4А35 от ТП-700 на провод СИП 4*50 по ул. Ленина  в п. Сизая (L=1,5 км.)</t>
  </si>
  <si>
    <t>Август 2020</t>
  </si>
  <si>
    <t>Декабрь 2020</t>
  </si>
  <si>
    <t>0/1,500</t>
  </si>
  <si>
    <t>1.2.5</t>
  </si>
  <si>
    <t>замена провода ВЛ-10 кВ 3АС70 от ПС №31 Шушенская-городская до РП-2  на провод СИП 1х70 в п. Шушенское  (L=1,535 км.)</t>
  </si>
  <si>
    <t>Сентябрь 2020</t>
  </si>
  <si>
    <t>0/1,535</t>
  </si>
  <si>
    <t>1.2.6</t>
  </si>
  <si>
    <t>замена провода ВЛ-0,4 кВ 4А35 от ТП-716 на провод СИП 4х50 по ул. Центральная, Степная, Набережная в п. Красный Хутор (L=1,0 км.)</t>
  </si>
  <si>
    <t>Октябрь 2020</t>
  </si>
  <si>
    <t>0/1,0</t>
  </si>
  <si>
    <t>1.2.7</t>
  </si>
  <si>
    <t>замена провода ВЛ-0,4 кВ 4А35 от ТП-705 на провод СИП 4х50 по ул. Енисейская, Ленина в п. Сизая (L=1,4 км.)</t>
  </si>
  <si>
    <t>0/1,400</t>
  </si>
  <si>
    <t>r_1_3</t>
  </si>
  <si>
    <t>1.3.0</t>
  </si>
  <si>
    <t>1.3.1</t>
  </si>
  <si>
    <t>замена масляных выключателей ВМГ-10 с защитой РТ-80 на вакуумные ВБСК-10/630 с микропроцессорной защитой Sepam-10  в РП-2 п. Шушенское (4 шт.)</t>
  </si>
  <si>
    <t>0/4</t>
  </si>
  <si>
    <t>шт.</t>
  </si>
  <si>
    <t>1.3.2</t>
  </si>
  <si>
    <t>Приобретение автомобиля марки КАМАЗ 65116 с КМУ-ИМ 150-04</t>
  </si>
  <si>
    <t>0/1</t>
  </si>
  <si>
    <t>1.3.3</t>
  </si>
  <si>
    <t>Приобретение АИД-70М (аппарат испытания диэлектриков)</t>
  </si>
  <si>
    <t>1.3.4</t>
  </si>
  <si>
    <t>Приобретение МI 3102Н ВТ (многофункциональный измеритель параметров электроустановок)</t>
  </si>
  <si>
    <t>r_1_4</t>
  </si>
  <si>
    <t>1.4.0</t>
  </si>
  <si>
    <t>2</t>
  </si>
  <si>
    <t>2.1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</si>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</sst>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2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9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9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9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9" applyNumberFormat="1" applyFont="1" applyFill="1" applyBorder="1" applyAlignment="1" applyProtection="1">
      <alignment horizontal="center" vertical="center" wrapText="1"/>
    </xf>
    <xf numFmtId="49" fontId="0" fillId="3" borderId="2" xfId="9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49" fontId="6" fillId="0" borderId="0" xfId="0" applyFont="1" applyAlignment="1" applyProtection="1">
      <alignment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1" builtinId="8"/>
    <cellStyle name="ЗаголовокСтолбца" xfId="8"/>
    <cellStyle name="Обычный" xfId="0" builtinId="0"/>
    <cellStyle name="Обычный 14" xfId="10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0%20&#1087;&#1088;&#1072;&#1074;&#1080;&#1083;&#1100;&#1085;&#1086;&#1077;\&#1050;&#1088;&#1072;&#1089;&#1085;&#1086;&#1103;&#1088;&#1089;&#1082;&#1080;&#1081;%20&#1082;&#1088;&#1072;&#1081;.NET.INV.(IV%20&#1082;&#1074;&#1072;&#1088;&#1090;&#1072;&#1083;)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>
        <row r="3">
          <cell r="B3" t="str">
            <v>Версия 1.2.1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2020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/>
      <sheetData sheetId="7"/>
      <sheetData sheetId="8">
        <row r="14">
          <cell r="S14">
            <v>4615</v>
          </cell>
          <cell r="T14">
            <v>4615</v>
          </cell>
          <cell r="U14">
            <v>6517</v>
          </cell>
          <cell r="V14">
            <v>7214.3095699999994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/>
      <sheetData sheetId="12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R15" sqref="R15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2020</v>
      </c>
      <c r="K13" s="25" t="s">
        <v>6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7</v>
      </c>
      <c r="J15" s="30"/>
      <c r="K15" s="30"/>
      <c r="L15" s="31"/>
    </row>
    <row r="16" spans="5:12" s="27" customFormat="1" ht="22.5" customHeight="1" x14ac:dyDescent="0.15">
      <c r="H16" s="28"/>
      <c r="I16" s="23" t="s">
        <v>8</v>
      </c>
      <c r="J16" s="32" t="s">
        <v>9</v>
      </c>
      <c r="K16" s="33"/>
      <c r="L16" s="31"/>
    </row>
    <row r="17" spans="8:12" s="27" customFormat="1" ht="22.5" customHeight="1" x14ac:dyDescent="0.15">
      <c r="H17" s="28"/>
      <c r="I17" s="23" t="s">
        <v>10</v>
      </c>
      <c r="J17" s="34" t="s">
        <v>11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12</v>
      </c>
      <c r="J19" s="38">
        <v>44215.592361111114</v>
      </c>
      <c r="K19" s="38"/>
    </row>
  </sheetData>
  <sheetProtection algorithmName="SHA-512" hashValue="24ycSwSm+zQN7saiqtKg5a59aMmVb/bu7GVvBr2J6Ura9RhEWuwcV1k9w0WbXzvaUxn0e9sVmrdGGfMR/g0/Rw==" saltValue="LkvvkYNiux/kNmc97ZRWSw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H8" zoomScaleNormal="100" workbookViewId="0">
      <selection activeCell="L18" sqref="L1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2020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13</v>
      </c>
    </row>
    <row r="10" spans="7:17" ht="15" customHeight="1" x14ac:dyDescent="0.15">
      <c r="G10" s="40"/>
      <c r="H10" s="52" t="s">
        <v>14</v>
      </c>
      <c r="I10" s="53" t="s">
        <v>15</v>
      </c>
      <c r="J10" s="54" t="s">
        <v>16</v>
      </c>
      <c r="K10" s="55"/>
      <c r="L10" s="55"/>
      <c r="M10" s="55"/>
      <c r="N10" s="54" t="s">
        <v>17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18</v>
      </c>
      <c r="K11" s="59" t="s">
        <v>19</v>
      </c>
      <c r="L11" s="59" t="s">
        <v>20</v>
      </c>
      <c r="M11" s="59" t="s">
        <v>21</v>
      </c>
      <c r="N11" s="58" t="s">
        <v>18</v>
      </c>
      <c r="O11" s="59" t="s">
        <v>19</v>
      </c>
      <c r="P11" s="59" t="s">
        <v>20</v>
      </c>
      <c r="Q11" s="59" t="s">
        <v>21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22</v>
      </c>
      <c r="I13" s="65" t="s">
        <v>23</v>
      </c>
      <c r="J13" s="66">
        <f t="shared" ref="J13:Q13" si="0">J14+J22+J23</f>
        <v>11132</v>
      </c>
      <c r="K13" s="66">
        <f t="shared" si="0"/>
        <v>11132</v>
      </c>
      <c r="L13" s="66">
        <f t="shared" si="0"/>
        <v>0</v>
      </c>
      <c r="M13" s="66">
        <f t="shared" si="0"/>
        <v>0</v>
      </c>
      <c r="N13" s="66">
        <f t="shared" si="0"/>
        <v>11829.309569999999</v>
      </c>
      <c r="O13" s="66">
        <f t="shared" si="0"/>
        <v>11829.309569999999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24</v>
      </c>
      <c r="I14" s="68" t="s">
        <v>25</v>
      </c>
      <c r="J14" s="69">
        <f>J15+J16+J17+J18</f>
        <v>11132</v>
      </c>
      <c r="K14" s="69">
        <f>K15+K16</f>
        <v>11132</v>
      </c>
      <c r="L14" s="69">
        <f>L17+L18</f>
        <v>0</v>
      </c>
      <c r="M14" s="69">
        <f>M15+M16</f>
        <v>0</v>
      </c>
      <c r="N14" s="69">
        <f>N15+N16+N17+N18</f>
        <v>11829.309569999999</v>
      </c>
      <c r="O14" s="69">
        <f>O15+O16</f>
        <v>11829.309569999999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26</v>
      </c>
      <c r="I15" s="70" t="s">
        <v>27</v>
      </c>
      <c r="J15" s="69">
        <f>K15+M15</f>
        <v>4615</v>
      </c>
      <c r="K15" s="71">
        <f>[1]CO1!S14</f>
        <v>4615</v>
      </c>
      <c r="L15" s="72" t="s">
        <v>28</v>
      </c>
      <c r="M15" s="71">
        <f>[1]CO1!S46</f>
        <v>0</v>
      </c>
      <c r="N15" s="69">
        <f>O15+Q15</f>
        <v>4615</v>
      </c>
      <c r="O15" s="71">
        <f>[1]CO1!T14</f>
        <v>4615</v>
      </c>
      <c r="P15" s="72" t="s">
        <v>28</v>
      </c>
      <c r="Q15" s="71">
        <f>[1]CO1!T46</f>
        <v>0</v>
      </c>
    </row>
    <row r="16" spans="7:17" ht="15" customHeight="1" x14ac:dyDescent="0.15">
      <c r="G16" s="40"/>
      <c r="H16" s="67" t="s">
        <v>29</v>
      </c>
      <c r="I16" s="70" t="s">
        <v>30</v>
      </c>
      <c r="J16" s="69">
        <f>K16+M16</f>
        <v>6517</v>
      </c>
      <c r="K16" s="71">
        <f>[1]CO1!U14</f>
        <v>6517</v>
      </c>
      <c r="L16" s="72" t="s">
        <v>28</v>
      </c>
      <c r="M16" s="71">
        <f>[1]CO1!U46</f>
        <v>0</v>
      </c>
      <c r="N16" s="69">
        <f>O16+Q16</f>
        <v>7214.3095699999994</v>
      </c>
      <c r="O16" s="71">
        <f>[1]CO1!V14</f>
        <v>7214.3095699999994</v>
      </c>
      <c r="P16" s="72" t="s">
        <v>28</v>
      </c>
      <c r="Q16" s="71">
        <f>[1]CO1!V46</f>
        <v>0</v>
      </c>
    </row>
    <row r="17" spans="7:17" ht="15" customHeight="1" x14ac:dyDescent="0.15">
      <c r="G17" s="40"/>
      <c r="H17" s="67" t="s">
        <v>31</v>
      </c>
      <c r="I17" s="70" t="s">
        <v>32</v>
      </c>
      <c r="J17" s="69">
        <f>L17</f>
        <v>0</v>
      </c>
      <c r="K17" s="72" t="s">
        <v>28</v>
      </c>
      <c r="L17" s="71">
        <f>[1]CO2!S14</f>
        <v>0</v>
      </c>
      <c r="M17" s="72" t="s">
        <v>28</v>
      </c>
      <c r="N17" s="69">
        <f>P17</f>
        <v>0</v>
      </c>
      <c r="O17" s="72" t="s">
        <v>28</v>
      </c>
      <c r="P17" s="71">
        <f>[1]CO2!T14</f>
        <v>0</v>
      </c>
      <c r="Q17" s="72" t="s">
        <v>28</v>
      </c>
    </row>
    <row r="18" spans="7:17" ht="15" customHeight="1" x14ac:dyDescent="0.15">
      <c r="G18" s="40"/>
      <c r="H18" s="67" t="s">
        <v>33</v>
      </c>
      <c r="I18" s="70" t="s">
        <v>34</v>
      </c>
      <c r="J18" s="69">
        <f>L18</f>
        <v>0</v>
      </c>
      <c r="K18" s="72" t="s">
        <v>28</v>
      </c>
      <c r="L18" s="71">
        <f>[1]CO2!U14</f>
        <v>0</v>
      </c>
      <c r="M18" s="72" t="s">
        <v>28</v>
      </c>
      <c r="N18" s="69">
        <f>P18</f>
        <v>0</v>
      </c>
      <c r="O18" s="72" t="s">
        <v>28</v>
      </c>
      <c r="P18" s="71">
        <f>[1]CO2!V14</f>
        <v>0</v>
      </c>
      <c r="Q18" s="72" t="s">
        <v>28</v>
      </c>
    </row>
    <row r="19" spans="7:17" ht="15" customHeight="1" x14ac:dyDescent="0.15">
      <c r="G19" s="40"/>
      <c r="H19" s="67" t="s">
        <v>35</v>
      </c>
      <c r="I19" s="68" t="s">
        <v>36</v>
      </c>
      <c r="J19" s="69">
        <f>J20+J21</f>
        <v>0</v>
      </c>
      <c r="K19" s="73" t="s">
        <v>28</v>
      </c>
      <c r="L19" s="69">
        <f>L20+L21</f>
        <v>0</v>
      </c>
      <c r="M19" s="73" t="s">
        <v>28</v>
      </c>
      <c r="N19" s="69">
        <f>N20+N21</f>
        <v>0</v>
      </c>
      <c r="O19" s="73" t="s">
        <v>28</v>
      </c>
      <c r="P19" s="69">
        <f>P20+P21</f>
        <v>0</v>
      </c>
      <c r="Q19" s="73" t="s">
        <v>28</v>
      </c>
    </row>
    <row r="20" spans="7:17" ht="15" customHeight="1" x14ac:dyDescent="0.15">
      <c r="G20" s="40"/>
      <c r="H20" s="67" t="s">
        <v>37</v>
      </c>
      <c r="I20" s="70" t="s">
        <v>38</v>
      </c>
      <c r="J20" s="69">
        <f>L20</f>
        <v>0</v>
      </c>
      <c r="K20" s="72" t="s">
        <v>28</v>
      </c>
      <c r="L20" s="71">
        <f>[1]CO2!W14</f>
        <v>0</v>
      </c>
      <c r="M20" s="72" t="s">
        <v>28</v>
      </c>
      <c r="N20" s="69">
        <f>P20</f>
        <v>0</v>
      </c>
      <c r="O20" s="72" t="s">
        <v>28</v>
      </c>
      <c r="P20" s="71">
        <f>[1]CO2!X14</f>
        <v>0</v>
      </c>
      <c r="Q20" s="72" t="s">
        <v>28</v>
      </c>
    </row>
    <row r="21" spans="7:17" ht="15" customHeight="1" x14ac:dyDescent="0.15">
      <c r="G21" s="40"/>
      <c r="H21" s="67" t="s">
        <v>39</v>
      </c>
      <c r="I21" s="70" t="s">
        <v>40</v>
      </c>
      <c r="J21" s="69">
        <f>L21</f>
        <v>0</v>
      </c>
      <c r="K21" s="72" t="s">
        <v>28</v>
      </c>
      <c r="L21" s="71">
        <f>[1]CO2!Y14</f>
        <v>0</v>
      </c>
      <c r="M21" s="72" t="s">
        <v>28</v>
      </c>
      <c r="N21" s="69">
        <f>P21</f>
        <v>0</v>
      </c>
      <c r="O21" s="72" t="s">
        <v>28</v>
      </c>
      <c r="P21" s="71">
        <f>[1]CO2!Z14</f>
        <v>0</v>
      </c>
      <c r="Q21" s="72" t="s">
        <v>28</v>
      </c>
    </row>
    <row r="22" spans="7:17" ht="33.75" x14ac:dyDescent="0.15">
      <c r="G22" s="40"/>
      <c r="H22" s="67" t="s">
        <v>41</v>
      </c>
      <c r="I22" s="68" t="s">
        <v>42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[1]CO1!W46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[1]CO1!X46</f>
        <v>0</v>
      </c>
    </row>
    <row r="23" spans="7:17" ht="15" customHeight="1" x14ac:dyDescent="0.15">
      <c r="G23" s="40"/>
      <c r="H23" s="67" t="s">
        <v>43</v>
      </c>
      <c r="I23" s="68" t="s">
        <v>44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[1]CO1!Y46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[1]CO1!Z46</f>
        <v>0</v>
      </c>
    </row>
  </sheetData>
  <sheetProtection algorithmName="SHA-512" hashValue="fCXlDcGe+MZG+skdm4mP0RswJ/aThfRyjG6pjh5dqAdrVBjFyvQ5N27vKIAwUKqxbHtbhbNlvezT4kKHaLId9w==" saltValue="T0B+CaIkIqHNJGowY9kEFA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58"/>
  <sheetViews>
    <sheetView showGridLines="0" tabSelected="1" topLeftCell="A6" zoomScale="98" zoomScaleNormal="98" workbookViewId="0">
      <pane xSplit="9" ySplit="7" topLeftCell="M24" activePane="bottomRight" state="frozen"/>
      <selection activeCell="G6" sqref="G6"/>
      <selection pane="topRight" activeCell="J6" sqref="J6"/>
      <selection pane="bottomLeft" activeCell="G13" sqref="G13"/>
      <selection pane="bottomRight" activeCell="P31" sqref="P31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2020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45</v>
      </c>
      <c r="I8" s="81" t="s">
        <v>46</v>
      </c>
      <c r="J8" s="81" t="s">
        <v>47</v>
      </c>
      <c r="K8" s="82"/>
      <c r="L8" s="81" t="s">
        <v>48</v>
      </c>
      <c r="M8" s="82"/>
      <c r="N8" s="82"/>
      <c r="O8" s="81" t="s">
        <v>49</v>
      </c>
      <c r="P8" s="82"/>
      <c r="Q8" s="81" t="s">
        <v>50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51</v>
      </c>
      <c r="AB8" s="84"/>
    </row>
    <row r="9" spans="7:28" s="89" customFormat="1" ht="15" customHeight="1" x14ac:dyDescent="0.15">
      <c r="G9" s="85"/>
      <c r="H9" s="86"/>
      <c r="I9" s="86"/>
      <c r="J9" s="81" t="s">
        <v>52</v>
      </c>
      <c r="K9" s="81" t="s">
        <v>53</v>
      </c>
      <c r="L9" s="81" t="s">
        <v>54</v>
      </c>
      <c r="M9" s="81" t="s">
        <v>55</v>
      </c>
      <c r="N9" s="87" t="s">
        <v>56</v>
      </c>
      <c r="O9" s="82"/>
      <c r="P9" s="82"/>
      <c r="Q9" s="81" t="s">
        <v>57</v>
      </c>
      <c r="R9" s="82"/>
      <c r="S9" s="81" t="s">
        <v>58</v>
      </c>
      <c r="T9" s="82"/>
      <c r="U9" s="82"/>
      <c r="V9" s="82"/>
      <c r="W9" s="81" t="s">
        <v>59</v>
      </c>
      <c r="X9" s="82"/>
      <c r="Y9" s="81" t="s">
        <v>44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27</v>
      </c>
      <c r="T10" s="82"/>
      <c r="U10" s="81" t="s">
        <v>30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60</v>
      </c>
      <c r="P11" s="90" t="s">
        <v>61</v>
      </c>
      <c r="Q11" s="90" t="s">
        <v>60</v>
      </c>
      <c r="R11" s="90" t="s">
        <v>61</v>
      </c>
      <c r="S11" s="90" t="s">
        <v>60</v>
      </c>
      <c r="T11" s="90" t="s">
        <v>61</v>
      </c>
      <c r="U11" s="90" t="s">
        <v>60</v>
      </c>
      <c r="V11" s="90" t="s">
        <v>61</v>
      </c>
      <c r="W11" s="90" t="s">
        <v>60</v>
      </c>
      <c r="X11" s="90" t="s">
        <v>61</v>
      </c>
      <c r="Y11" s="90" t="s">
        <v>60</v>
      </c>
      <c r="Z11" s="90" t="s">
        <v>61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22</v>
      </c>
      <c r="I14" s="102" t="s">
        <v>62</v>
      </c>
      <c r="J14" s="103"/>
      <c r="K14" s="103"/>
      <c r="L14" s="103"/>
      <c r="M14" s="103"/>
      <c r="N14" s="103"/>
      <c r="O14" s="104">
        <f t="shared" ref="O14:Z14" si="0">SUM(O15:O18)</f>
        <v>11132</v>
      </c>
      <c r="P14" s="104">
        <f t="shared" si="0"/>
        <v>11829.309569999999</v>
      </c>
      <c r="Q14" s="104">
        <f t="shared" si="0"/>
        <v>11132</v>
      </c>
      <c r="R14" s="104">
        <f t="shared" si="0"/>
        <v>11829.309570000001</v>
      </c>
      <c r="S14" s="104">
        <f t="shared" si="0"/>
        <v>4615</v>
      </c>
      <c r="T14" s="104">
        <f t="shared" si="0"/>
        <v>4615</v>
      </c>
      <c r="U14" s="104">
        <f t="shared" si="0"/>
        <v>6517</v>
      </c>
      <c r="V14" s="104">
        <f t="shared" si="0"/>
        <v>7214.3095699999994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24</v>
      </c>
      <c r="I15" s="108" t="s">
        <v>63</v>
      </c>
      <c r="J15" s="109"/>
      <c r="K15" s="109"/>
      <c r="L15" s="109"/>
      <c r="M15" s="109"/>
      <c r="N15" s="109"/>
      <c r="O15" s="110">
        <f t="shared" ref="O15:Z15" si="1">SUMIF($AB19:$AB44,"=r_1_1",O19:O44)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35</v>
      </c>
      <c r="I16" s="108" t="s">
        <v>64</v>
      </c>
      <c r="J16" s="109"/>
      <c r="K16" s="109"/>
      <c r="L16" s="109"/>
      <c r="M16" s="109"/>
      <c r="N16" s="109"/>
      <c r="O16" s="110">
        <f t="shared" ref="O16:Z16" si="2">SUMIF($AB19:$AB44,"=r_1_2",O19:O44)</f>
        <v>4650</v>
      </c>
      <c r="P16" s="110">
        <f t="shared" si="2"/>
        <v>4857.1021799999999</v>
      </c>
      <c r="Q16" s="110">
        <f t="shared" si="2"/>
        <v>4650</v>
      </c>
      <c r="R16" s="110">
        <f t="shared" si="2"/>
        <v>4857.1021799999999</v>
      </c>
      <c r="S16" s="110">
        <f t="shared" si="2"/>
        <v>1945</v>
      </c>
      <c r="T16" s="110">
        <f t="shared" si="2"/>
        <v>1945</v>
      </c>
      <c r="U16" s="110">
        <f t="shared" si="2"/>
        <v>2705</v>
      </c>
      <c r="V16" s="110">
        <f t="shared" si="2"/>
        <v>2912.1021799999999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41</v>
      </c>
      <c r="I17" s="108" t="s">
        <v>65</v>
      </c>
      <c r="J17" s="109"/>
      <c r="K17" s="109"/>
      <c r="L17" s="109"/>
      <c r="M17" s="109"/>
      <c r="N17" s="109"/>
      <c r="O17" s="110">
        <f t="shared" ref="O17:Z17" si="3">SUMIF($AB19:$AB44,"=r_1_3",O19:O44)</f>
        <v>6482</v>
      </c>
      <c r="P17" s="110">
        <f t="shared" si="3"/>
        <v>6972.2073899999996</v>
      </c>
      <c r="Q17" s="110">
        <f t="shared" si="3"/>
        <v>6482</v>
      </c>
      <c r="R17" s="110">
        <f t="shared" si="3"/>
        <v>6972.2073900000005</v>
      </c>
      <c r="S17" s="110">
        <f t="shared" si="3"/>
        <v>2670</v>
      </c>
      <c r="T17" s="110">
        <f t="shared" si="3"/>
        <v>2670</v>
      </c>
      <c r="U17" s="110">
        <f t="shared" si="3"/>
        <v>3812</v>
      </c>
      <c r="V17" s="110">
        <f t="shared" si="3"/>
        <v>4302.2073899999996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43</v>
      </c>
      <c r="I18" s="108" t="s">
        <v>66</v>
      </c>
      <c r="J18" s="109"/>
      <c r="K18" s="109"/>
      <c r="L18" s="109"/>
      <c r="M18" s="109"/>
      <c r="N18" s="109"/>
      <c r="O18" s="110">
        <f t="shared" ref="O18:Z18" si="4">SUMIF($AB19:$AB44,"=r_1_4",O19:O44)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24</v>
      </c>
      <c r="I21" s="108" t="s">
        <v>63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67</v>
      </c>
    </row>
    <row r="22" spans="1:28" ht="15" hidden="1" customHeight="1" x14ac:dyDescent="0.15">
      <c r="A22" s="117"/>
      <c r="B22" s="118"/>
      <c r="E22" s="128"/>
      <c r="G22" s="60"/>
      <c r="H22" s="129" t="s">
        <v>68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69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35</v>
      </c>
      <c r="I24" s="108" t="s">
        <v>64</v>
      </c>
      <c r="J24" s="109"/>
      <c r="K24" s="109"/>
      <c r="L24" s="109"/>
      <c r="M24" s="109"/>
      <c r="N24" s="109"/>
      <c r="O24" s="110">
        <f t="shared" ref="O24:Z24" si="6">SUM(O25:O33)</f>
        <v>4650</v>
      </c>
      <c r="P24" s="110">
        <f t="shared" si="6"/>
        <v>4857.1021799999999</v>
      </c>
      <c r="Q24" s="110">
        <f t="shared" si="6"/>
        <v>4650</v>
      </c>
      <c r="R24" s="110">
        <f t="shared" si="6"/>
        <v>4857.1021799999999</v>
      </c>
      <c r="S24" s="110">
        <f t="shared" si="6"/>
        <v>1945</v>
      </c>
      <c r="T24" s="110">
        <f t="shared" si="6"/>
        <v>1945</v>
      </c>
      <c r="U24" s="110">
        <f t="shared" si="6"/>
        <v>2705</v>
      </c>
      <c r="V24" s="110">
        <f t="shared" si="6"/>
        <v>2912.1021799999999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70</v>
      </c>
    </row>
    <row r="25" spans="1:28" ht="15" hidden="1" customHeight="1" x14ac:dyDescent="0.15">
      <c r="A25" s="117"/>
      <c r="B25" s="118"/>
      <c r="E25" s="128"/>
      <c r="G25" s="60"/>
      <c r="H25" s="134" t="s">
        <v>71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45" x14ac:dyDescent="0.15">
      <c r="B26" s="118"/>
      <c r="F26" s="80"/>
      <c r="G26" s="139" t="s">
        <v>72</v>
      </c>
      <c r="H26" s="107" t="s">
        <v>37</v>
      </c>
      <c r="I26" s="140" t="s">
        <v>73</v>
      </c>
      <c r="J26" s="141" t="s">
        <v>74</v>
      </c>
      <c r="K26" s="141" t="s">
        <v>74</v>
      </c>
      <c r="L26" s="142" t="s">
        <v>75</v>
      </c>
      <c r="M26" s="143"/>
      <c r="N26" s="143" t="s">
        <v>76</v>
      </c>
      <c r="O26" s="144">
        <v>666</v>
      </c>
      <c r="P26" s="144">
        <v>679.84607000000005</v>
      </c>
      <c r="Q26" s="110">
        <f t="shared" ref="Q26:R32" si="7">S26+U26+W26+Y26</f>
        <v>666</v>
      </c>
      <c r="R26" s="110">
        <f t="shared" si="7"/>
        <v>679.84607000000005</v>
      </c>
      <c r="S26" s="144">
        <v>300</v>
      </c>
      <c r="T26" s="144">
        <v>300</v>
      </c>
      <c r="U26" s="144">
        <v>366</v>
      </c>
      <c r="V26" s="144">
        <v>379.84607</v>
      </c>
      <c r="W26" s="144"/>
      <c r="X26" s="144"/>
      <c r="Y26" s="144"/>
      <c r="Z26" s="144"/>
      <c r="AA26" s="111"/>
      <c r="AB26" s="145"/>
    </row>
    <row r="27" spans="1:28" ht="45" x14ac:dyDescent="0.15">
      <c r="B27" s="118"/>
      <c r="F27" s="80"/>
      <c r="G27" s="139" t="s">
        <v>72</v>
      </c>
      <c r="H27" s="107" t="s">
        <v>39</v>
      </c>
      <c r="I27" s="140" t="s">
        <v>77</v>
      </c>
      <c r="J27" s="141" t="s">
        <v>74</v>
      </c>
      <c r="K27" s="141" t="s">
        <v>74</v>
      </c>
      <c r="L27" s="142" t="s">
        <v>78</v>
      </c>
      <c r="M27" s="143"/>
      <c r="N27" s="143" t="s">
        <v>76</v>
      </c>
      <c r="O27" s="144">
        <v>1320</v>
      </c>
      <c r="P27" s="144">
        <v>1387.1309699999999</v>
      </c>
      <c r="Q27" s="110">
        <f t="shared" si="7"/>
        <v>1320</v>
      </c>
      <c r="R27" s="110">
        <f t="shared" si="7"/>
        <v>1387.1309700000002</v>
      </c>
      <c r="S27" s="144">
        <v>600</v>
      </c>
      <c r="T27" s="144">
        <v>600</v>
      </c>
      <c r="U27" s="144">
        <v>720</v>
      </c>
      <c r="V27" s="144">
        <v>787.13097000000005</v>
      </c>
      <c r="W27" s="144"/>
      <c r="X27" s="144"/>
      <c r="Y27" s="144"/>
      <c r="Z27" s="144"/>
      <c r="AA27" s="111"/>
      <c r="AB27" s="145"/>
    </row>
    <row r="28" spans="1:28" ht="33.75" x14ac:dyDescent="0.15">
      <c r="B28" s="118"/>
      <c r="F28" s="80"/>
      <c r="G28" s="139" t="s">
        <v>72</v>
      </c>
      <c r="H28" s="107" t="s">
        <v>79</v>
      </c>
      <c r="I28" s="146" t="s">
        <v>80</v>
      </c>
      <c r="J28" s="141" t="s">
        <v>81</v>
      </c>
      <c r="K28" s="141" t="s">
        <v>81</v>
      </c>
      <c r="L28" s="142" t="s">
        <v>82</v>
      </c>
      <c r="M28" s="143"/>
      <c r="N28" s="143" t="s">
        <v>76</v>
      </c>
      <c r="O28" s="144">
        <v>169</v>
      </c>
      <c r="P28" s="144">
        <v>179.16613000000001</v>
      </c>
      <c r="Q28" s="110">
        <f t="shared" si="7"/>
        <v>169</v>
      </c>
      <c r="R28" s="110">
        <f t="shared" si="7"/>
        <v>179.16613000000001</v>
      </c>
      <c r="S28" s="144">
        <v>75</v>
      </c>
      <c r="T28" s="144">
        <v>75</v>
      </c>
      <c r="U28" s="144">
        <v>94</v>
      </c>
      <c r="V28" s="144">
        <v>104.16613</v>
      </c>
      <c r="W28" s="144"/>
      <c r="X28" s="144"/>
      <c r="Y28" s="144"/>
      <c r="Z28" s="144"/>
      <c r="AA28" s="111"/>
      <c r="AB28" s="145"/>
    </row>
    <row r="29" spans="1:28" ht="33.75" x14ac:dyDescent="0.15">
      <c r="B29" s="118"/>
      <c r="F29" s="80"/>
      <c r="G29" s="139" t="s">
        <v>72</v>
      </c>
      <c r="H29" s="107" t="s">
        <v>83</v>
      </c>
      <c r="I29" s="146" t="s">
        <v>84</v>
      </c>
      <c r="J29" s="141" t="s">
        <v>85</v>
      </c>
      <c r="K29" s="141" t="s">
        <v>86</v>
      </c>
      <c r="L29" s="142" t="s">
        <v>87</v>
      </c>
      <c r="M29" s="143"/>
      <c r="N29" s="143" t="s">
        <v>76</v>
      </c>
      <c r="O29" s="144">
        <v>744</v>
      </c>
      <c r="P29" s="144">
        <v>730.00477000000001</v>
      </c>
      <c r="Q29" s="110">
        <f t="shared" si="7"/>
        <v>744</v>
      </c>
      <c r="R29" s="110">
        <f t="shared" si="7"/>
        <v>730.00477000000001</v>
      </c>
      <c r="S29" s="144">
        <v>300</v>
      </c>
      <c r="T29" s="144">
        <v>300</v>
      </c>
      <c r="U29" s="144">
        <v>444</v>
      </c>
      <c r="V29" s="144">
        <v>430.00477000000001</v>
      </c>
      <c r="W29" s="144"/>
      <c r="X29" s="144"/>
      <c r="Y29" s="144"/>
      <c r="Z29" s="144"/>
      <c r="AA29" s="111"/>
      <c r="AB29" s="145"/>
    </row>
    <row r="30" spans="1:28" ht="33.75" x14ac:dyDescent="0.15">
      <c r="B30" s="118"/>
      <c r="F30" s="80"/>
      <c r="G30" s="139" t="s">
        <v>72</v>
      </c>
      <c r="H30" s="107" t="s">
        <v>88</v>
      </c>
      <c r="I30" s="146" t="s">
        <v>89</v>
      </c>
      <c r="J30" s="141" t="s">
        <v>90</v>
      </c>
      <c r="K30" s="141" t="s">
        <v>90</v>
      </c>
      <c r="L30" s="142" t="s">
        <v>91</v>
      </c>
      <c r="M30" s="143"/>
      <c r="N30" s="143" t="s">
        <v>76</v>
      </c>
      <c r="O30" s="144">
        <v>583</v>
      </c>
      <c r="P30" s="144">
        <v>710.53827000000001</v>
      </c>
      <c r="Q30" s="110">
        <f t="shared" si="7"/>
        <v>583</v>
      </c>
      <c r="R30" s="110">
        <f t="shared" si="7"/>
        <v>710.53827000000001</v>
      </c>
      <c r="S30" s="144">
        <v>200</v>
      </c>
      <c r="T30" s="144">
        <v>200</v>
      </c>
      <c r="U30" s="144">
        <v>383</v>
      </c>
      <c r="V30" s="144">
        <v>510.53827000000001</v>
      </c>
      <c r="W30" s="144"/>
      <c r="X30" s="144"/>
      <c r="Y30" s="144"/>
      <c r="Z30" s="144"/>
      <c r="AA30" s="111"/>
      <c r="AB30" s="145"/>
    </row>
    <row r="31" spans="1:28" ht="45" x14ac:dyDescent="0.15">
      <c r="B31" s="118"/>
      <c r="F31" s="80"/>
      <c r="G31" s="139" t="s">
        <v>72</v>
      </c>
      <c r="H31" s="107" t="s">
        <v>92</v>
      </c>
      <c r="I31" s="146" t="s">
        <v>93</v>
      </c>
      <c r="J31" s="141" t="s">
        <v>94</v>
      </c>
      <c r="K31" s="141" t="s">
        <v>94</v>
      </c>
      <c r="L31" s="142" t="s">
        <v>95</v>
      </c>
      <c r="M31" s="143"/>
      <c r="N31" s="143" t="s">
        <v>76</v>
      </c>
      <c r="O31" s="144">
        <v>587</v>
      </c>
      <c r="P31" s="144">
        <v>591.55322999999999</v>
      </c>
      <c r="Q31" s="110">
        <f t="shared" si="7"/>
        <v>587</v>
      </c>
      <c r="R31" s="110">
        <f t="shared" si="7"/>
        <v>591.55322999999999</v>
      </c>
      <c r="S31" s="144">
        <v>220</v>
      </c>
      <c r="T31" s="144">
        <v>220</v>
      </c>
      <c r="U31" s="144">
        <v>367</v>
      </c>
      <c r="V31" s="144">
        <v>371.55322999999999</v>
      </c>
      <c r="W31" s="144"/>
      <c r="X31" s="144"/>
      <c r="Y31" s="144"/>
      <c r="Z31" s="144"/>
      <c r="AA31" s="111"/>
      <c r="AB31" s="145"/>
    </row>
    <row r="32" spans="1:28" ht="33.75" x14ac:dyDescent="0.15">
      <c r="B32" s="118"/>
      <c r="F32" s="80"/>
      <c r="G32" s="139" t="s">
        <v>72</v>
      </c>
      <c r="H32" s="107" t="s">
        <v>96</v>
      </c>
      <c r="I32" s="146" t="s">
        <v>97</v>
      </c>
      <c r="J32" s="141" t="s">
        <v>86</v>
      </c>
      <c r="K32" s="141" t="s">
        <v>86</v>
      </c>
      <c r="L32" s="142" t="s">
        <v>98</v>
      </c>
      <c r="M32" s="143"/>
      <c r="N32" s="143" t="s">
        <v>76</v>
      </c>
      <c r="O32" s="144">
        <v>581</v>
      </c>
      <c r="P32" s="144">
        <v>578.86274000000003</v>
      </c>
      <c r="Q32" s="110">
        <f t="shared" si="7"/>
        <v>581</v>
      </c>
      <c r="R32" s="110">
        <f t="shared" si="7"/>
        <v>578.86274000000003</v>
      </c>
      <c r="S32" s="144">
        <v>250</v>
      </c>
      <c r="T32" s="144">
        <v>250</v>
      </c>
      <c r="U32" s="144">
        <v>331</v>
      </c>
      <c r="V32" s="144">
        <v>328.86273999999997</v>
      </c>
      <c r="W32" s="144"/>
      <c r="X32" s="144"/>
      <c r="Y32" s="144"/>
      <c r="Z32" s="144"/>
      <c r="AA32" s="111"/>
      <c r="AB32" s="145"/>
    </row>
    <row r="33" spans="1:28" ht="15" customHeight="1" x14ac:dyDescent="0.15">
      <c r="A33" s="117"/>
      <c r="B33" s="118"/>
      <c r="E33" s="128"/>
      <c r="G33" s="60"/>
      <c r="H33" s="130" t="s">
        <v>69</v>
      </c>
      <c r="I33" s="131"/>
      <c r="J33" s="132"/>
      <c r="K33" s="132"/>
      <c r="L33" s="114"/>
      <c r="M33" s="114"/>
      <c r="N33" s="11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33"/>
      <c r="AB33" s="106"/>
    </row>
    <row r="34" spans="1:28" ht="15" customHeight="1" x14ac:dyDescent="0.15">
      <c r="A34" s="117"/>
      <c r="B34" s="118"/>
      <c r="G34" s="60"/>
      <c r="H34" s="107" t="s">
        <v>41</v>
      </c>
      <c r="I34" s="108" t="s">
        <v>65</v>
      </c>
      <c r="J34" s="109"/>
      <c r="K34" s="109"/>
      <c r="L34" s="109"/>
      <c r="M34" s="109"/>
      <c r="N34" s="109"/>
      <c r="O34" s="110">
        <f t="shared" ref="O34:Z34" si="8">SUM(O35:O40)</f>
        <v>6482</v>
      </c>
      <c r="P34" s="110">
        <f t="shared" si="8"/>
        <v>6972.2073899999996</v>
      </c>
      <c r="Q34" s="110">
        <f t="shared" si="8"/>
        <v>6482</v>
      </c>
      <c r="R34" s="110">
        <f t="shared" si="8"/>
        <v>6972.2073900000005</v>
      </c>
      <c r="S34" s="110">
        <f t="shared" si="8"/>
        <v>2670</v>
      </c>
      <c r="T34" s="110">
        <f t="shared" si="8"/>
        <v>2670</v>
      </c>
      <c r="U34" s="110">
        <f t="shared" si="8"/>
        <v>3812</v>
      </c>
      <c r="V34" s="110">
        <f t="shared" si="8"/>
        <v>4302.2073899999996</v>
      </c>
      <c r="W34" s="110">
        <f t="shared" si="8"/>
        <v>0</v>
      </c>
      <c r="X34" s="110">
        <f t="shared" si="8"/>
        <v>0</v>
      </c>
      <c r="Y34" s="110">
        <f t="shared" si="8"/>
        <v>0</v>
      </c>
      <c r="Z34" s="110">
        <f t="shared" si="8"/>
        <v>0</v>
      </c>
      <c r="AA34" s="126"/>
      <c r="AB34" s="127" t="s">
        <v>99</v>
      </c>
    </row>
    <row r="35" spans="1:28" ht="15" hidden="1" customHeight="1" x14ac:dyDescent="0.15">
      <c r="A35" s="117"/>
      <c r="B35" s="118"/>
      <c r="E35" s="128"/>
      <c r="G35" s="60"/>
      <c r="H35" s="134" t="s">
        <v>100</v>
      </c>
      <c r="I35" s="135"/>
      <c r="J35" s="136"/>
      <c r="K35" s="136"/>
      <c r="L35" s="136"/>
      <c r="M35" s="136"/>
      <c r="N35" s="136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06"/>
    </row>
    <row r="36" spans="1:28" ht="45" x14ac:dyDescent="0.15">
      <c r="B36" s="118"/>
      <c r="F36" s="80"/>
      <c r="G36" s="139" t="s">
        <v>72</v>
      </c>
      <c r="H36" s="107" t="s">
        <v>101</v>
      </c>
      <c r="I36" s="146" t="s">
        <v>102</v>
      </c>
      <c r="J36" s="141" t="s">
        <v>86</v>
      </c>
      <c r="K36" s="141" t="s">
        <v>86</v>
      </c>
      <c r="L36" s="142" t="s">
        <v>103</v>
      </c>
      <c r="M36" s="143"/>
      <c r="N36" s="143" t="s">
        <v>104</v>
      </c>
      <c r="O36" s="144">
        <v>1324</v>
      </c>
      <c r="P36" s="144">
        <v>1527.0407299999999</v>
      </c>
      <c r="Q36" s="110">
        <f t="shared" ref="Q36:R39" si="9">S36+U36+W36+Y36</f>
        <v>1324</v>
      </c>
      <c r="R36" s="110">
        <f t="shared" si="9"/>
        <v>1527.0407300000002</v>
      </c>
      <c r="S36" s="144">
        <v>530</v>
      </c>
      <c r="T36" s="144">
        <v>530</v>
      </c>
      <c r="U36" s="144">
        <v>794</v>
      </c>
      <c r="V36" s="144">
        <v>997.04073000000005</v>
      </c>
      <c r="W36" s="144"/>
      <c r="X36" s="144"/>
      <c r="Y36" s="144"/>
      <c r="Z36" s="144"/>
      <c r="AA36" s="111"/>
      <c r="AB36" s="145"/>
    </row>
    <row r="37" spans="1:28" ht="22.5" x14ac:dyDescent="0.15">
      <c r="B37" s="118"/>
      <c r="F37" s="80"/>
      <c r="G37" s="139" t="s">
        <v>72</v>
      </c>
      <c r="H37" s="107" t="s">
        <v>105</v>
      </c>
      <c r="I37" s="146" t="s">
        <v>106</v>
      </c>
      <c r="J37" s="141" t="s">
        <v>86</v>
      </c>
      <c r="K37" s="141" t="s">
        <v>86</v>
      </c>
      <c r="L37" s="142" t="s">
        <v>107</v>
      </c>
      <c r="M37" s="143"/>
      <c r="N37" s="143" t="s">
        <v>104</v>
      </c>
      <c r="O37" s="144">
        <v>4830</v>
      </c>
      <c r="P37" s="144">
        <v>5137.5</v>
      </c>
      <c r="Q37" s="110">
        <f t="shared" si="9"/>
        <v>4830</v>
      </c>
      <c r="R37" s="110">
        <f t="shared" si="9"/>
        <v>5137.5</v>
      </c>
      <c r="S37" s="144">
        <v>2000</v>
      </c>
      <c r="T37" s="144">
        <v>2000</v>
      </c>
      <c r="U37" s="144">
        <v>2830</v>
      </c>
      <c r="V37" s="144">
        <v>3137.5</v>
      </c>
      <c r="W37" s="144"/>
      <c r="X37" s="144"/>
      <c r="Y37" s="144"/>
      <c r="Z37" s="144"/>
      <c r="AA37" s="111"/>
      <c r="AB37" s="145"/>
    </row>
    <row r="38" spans="1:28" ht="22.5" x14ac:dyDescent="0.15">
      <c r="B38" s="118"/>
      <c r="F38" s="80"/>
      <c r="G38" s="139" t="s">
        <v>72</v>
      </c>
      <c r="H38" s="107" t="s">
        <v>108</v>
      </c>
      <c r="I38" s="146" t="s">
        <v>109</v>
      </c>
      <c r="J38" s="141" t="s">
        <v>86</v>
      </c>
      <c r="K38" s="141" t="s">
        <v>86</v>
      </c>
      <c r="L38" s="142" t="s">
        <v>107</v>
      </c>
      <c r="M38" s="143"/>
      <c r="N38" s="143" t="s">
        <v>104</v>
      </c>
      <c r="O38" s="144">
        <v>233</v>
      </c>
      <c r="P38" s="144">
        <v>200</v>
      </c>
      <c r="Q38" s="110">
        <f t="shared" si="9"/>
        <v>233</v>
      </c>
      <c r="R38" s="110">
        <f t="shared" si="9"/>
        <v>200</v>
      </c>
      <c r="S38" s="144">
        <v>100</v>
      </c>
      <c r="T38" s="144">
        <v>100</v>
      </c>
      <c r="U38" s="144">
        <v>133</v>
      </c>
      <c r="V38" s="144">
        <v>100</v>
      </c>
      <c r="W38" s="144"/>
      <c r="X38" s="144"/>
      <c r="Y38" s="144"/>
      <c r="Z38" s="144"/>
      <c r="AA38" s="111"/>
      <c r="AB38" s="145"/>
    </row>
    <row r="39" spans="1:28" ht="33.75" x14ac:dyDescent="0.15">
      <c r="B39" s="118"/>
      <c r="F39" s="80"/>
      <c r="G39" s="139" t="s">
        <v>72</v>
      </c>
      <c r="H39" s="107" t="s">
        <v>110</v>
      </c>
      <c r="I39" s="146" t="s">
        <v>111</v>
      </c>
      <c r="J39" s="141" t="s">
        <v>86</v>
      </c>
      <c r="K39" s="141" t="s">
        <v>86</v>
      </c>
      <c r="L39" s="142" t="s">
        <v>107</v>
      </c>
      <c r="M39" s="143"/>
      <c r="N39" s="143" t="s">
        <v>104</v>
      </c>
      <c r="O39" s="144">
        <v>95</v>
      </c>
      <c r="P39" s="144">
        <v>107.66665999999999</v>
      </c>
      <c r="Q39" s="110">
        <f t="shared" si="9"/>
        <v>95</v>
      </c>
      <c r="R39" s="110">
        <f t="shared" si="9"/>
        <v>107.66665999999999</v>
      </c>
      <c r="S39" s="144">
        <v>40</v>
      </c>
      <c r="T39" s="144">
        <v>40</v>
      </c>
      <c r="U39" s="144">
        <v>55</v>
      </c>
      <c r="V39" s="144">
        <v>67.666659999999993</v>
      </c>
      <c r="W39" s="144"/>
      <c r="X39" s="144"/>
      <c r="Y39" s="144"/>
      <c r="Z39" s="144"/>
      <c r="AA39" s="111"/>
      <c r="AB39" s="145"/>
    </row>
    <row r="40" spans="1:28" ht="15" customHeight="1" x14ac:dyDescent="0.15">
      <c r="A40" s="117"/>
      <c r="B40" s="118"/>
      <c r="E40" s="128"/>
      <c r="G40" s="60"/>
      <c r="H40" s="130" t="s">
        <v>69</v>
      </c>
      <c r="I40" s="131"/>
      <c r="J40" s="132"/>
      <c r="K40" s="132"/>
      <c r="L40" s="114"/>
      <c r="M40" s="114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33"/>
      <c r="AB40" s="106"/>
    </row>
    <row r="41" spans="1:28" ht="15" customHeight="1" x14ac:dyDescent="0.15">
      <c r="A41" s="117"/>
      <c r="B41" s="118"/>
      <c r="G41" s="60"/>
      <c r="H41" s="107" t="s">
        <v>43</v>
      </c>
      <c r="I41" s="108" t="s">
        <v>66</v>
      </c>
      <c r="J41" s="109"/>
      <c r="K41" s="109"/>
      <c r="L41" s="109"/>
      <c r="M41" s="109"/>
      <c r="N41" s="109"/>
      <c r="O41" s="110">
        <f t="shared" ref="O41:Z41" si="10">SUM(O42:O43)</f>
        <v>0</v>
      </c>
      <c r="P41" s="110">
        <f t="shared" si="10"/>
        <v>0</v>
      </c>
      <c r="Q41" s="110">
        <f t="shared" si="10"/>
        <v>0</v>
      </c>
      <c r="R41" s="110">
        <f t="shared" si="10"/>
        <v>0</v>
      </c>
      <c r="S41" s="110">
        <f t="shared" si="10"/>
        <v>0</v>
      </c>
      <c r="T41" s="110">
        <f t="shared" si="10"/>
        <v>0</v>
      </c>
      <c r="U41" s="110">
        <f t="shared" si="10"/>
        <v>0</v>
      </c>
      <c r="V41" s="110">
        <f t="shared" si="10"/>
        <v>0</v>
      </c>
      <c r="W41" s="110">
        <f t="shared" si="10"/>
        <v>0</v>
      </c>
      <c r="X41" s="110">
        <f t="shared" si="10"/>
        <v>0</v>
      </c>
      <c r="Y41" s="110">
        <f t="shared" si="10"/>
        <v>0</v>
      </c>
      <c r="Z41" s="110">
        <f t="shared" si="10"/>
        <v>0</v>
      </c>
      <c r="AA41" s="126"/>
      <c r="AB41" s="127" t="s">
        <v>112</v>
      </c>
    </row>
    <row r="42" spans="1:28" ht="15" hidden="1" customHeight="1" x14ac:dyDescent="0.15">
      <c r="A42" s="117"/>
      <c r="B42" s="118"/>
      <c r="E42" s="128"/>
      <c r="G42" s="60"/>
      <c r="H42" s="134" t="s">
        <v>113</v>
      </c>
      <c r="I42" s="135"/>
      <c r="J42" s="136"/>
      <c r="K42" s="136"/>
      <c r="L42" s="136"/>
      <c r="M42" s="136"/>
      <c r="N42" s="136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06"/>
    </row>
    <row r="43" spans="1:28" ht="15" customHeight="1" x14ac:dyDescent="0.15">
      <c r="A43" s="117"/>
      <c r="B43" s="118"/>
      <c r="E43" s="128"/>
      <c r="G43" s="60"/>
      <c r="H43" s="130" t="s">
        <v>69</v>
      </c>
      <c r="I43" s="131"/>
      <c r="J43" s="147"/>
      <c r="K43" s="147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50"/>
      <c r="AB43" s="106"/>
    </row>
    <row r="44" spans="1:28" ht="15" hidden="1" customHeight="1" x14ac:dyDescent="0.15">
      <c r="G44" s="60"/>
      <c r="H44" s="151" t="s">
        <v>69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3"/>
      <c r="AB44" s="60"/>
    </row>
    <row r="45" spans="1:28" s="96" customFormat="1" ht="15" customHeight="1" x14ac:dyDescent="0.15">
      <c r="G45" s="92"/>
      <c r="H45" s="97" t="str">
        <f>[1]Справочники!H19</f>
        <v>С. Регулирующихся методом индексации на основе долгосрочных параметров</v>
      </c>
      <c r="I45" s="98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100"/>
      <c r="AB45" s="95"/>
    </row>
    <row r="46" spans="1:28" ht="22.5" x14ac:dyDescent="0.15">
      <c r="G46" s="60"/>
      <c r="H46" s="101" t="s">
        <v>114</v>
      </c>
      <c r="I46" s="102" t="s">
        <v>62</v>
      </c>
      <c r="J46" s="103"/>
      <c r="K46" s="103"/>
      <c r="L46" s="103"/>
      <c r="M46" s="103"/>
      <c r="N46" s="103"/>
      <c r="O46" s="104">
        <f t="shared" ref="O46:Z46" si="11">SUM(O47:O50)</f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5"/>
      <c r="AB46" s="106"/>
    </row>
    <row r="47" spans="1:28" ht="15" customHeight="1" x14ac:dyDescent="0.15">
      <c r="G47" s="60"/>
      <c r="H47" s="107" t="s">
        <v>115</v>
      </c>
      <c r="I47" s="108" t="s">
        <v>63</v>
      </c>
      <c r="J47" s="109"/>
      <c r="K47" s="109"/>
      <c r="L47" s="109"/>
      <c r="M47" s="109"/>
      <c r="N47" s="109"/>
      <c r="O47" s="110">
        <f t="shared" ref="O47:Z47" si="12">SUMIF($AB51:$AB52,"=r_1_1",O51:O52)</f>
        <v>0</v>
      </c>
      <c r="P47" s="110">
        <f t="shared" si="12"/>
        <v>0</v>
      </c>
      <c r="Q47" s="110">
        <f t="shared" si="12"/>
        <v>0</v>
      </c>
      <c r="R47" s="110">
        <f t="shared" si="12"/>
        <v>0</v>
      </c>
      <c r="S47" s="110">
        <f t="shared" si="12"/>
        <v>0</v>
      </c>
      <c r="T47" s="110">
        <f t="shared" si="12"/>
        <v>0</v>
      </c>
      <c r="U47" s="110">
        <f t="shared" si="12"/>
        <v>0</v>
      </c>
      <c r="V47" s="110">
        <f t="shared" si="12"/>
        <v>0</v>
      </c>
      <c r="W47" s="110">
        <f t="shared" si="12"/>
        <v>0</v>
      </c>
      <c r="X47" s="110">
        <f t="shared" si="12"/>
        <v>0</v>
      </c>
      <c r="Y47" s="110">
        <f t="shared" si="12"/>
        <v>0</v>
      </c>
      <c r="Z47" s="110">
        <f t="shared" si="12"/>
        <v>0</v>
      </c>
      <c r="AA47" s="111"/>
      <c r="AB47" s="106"/>
    </row>
    <row r="48" spans="1:28" ht="15" customHeight="1" x14ac:dyDescent="0.15">
      <c r="G48" s="60"/>
      <c r="H48" s="107" t="s">
        <v>116</v>
      </c>
      <c r="I48" s="108" t="s">
        <v>64</v>
      </c>
      <c r="J48" s="109"/>
      <c r="K48" s="109"/>
      <c r="L48" s="109"/>
      <c r="M48" s="109"/>
      <c r="N48" s="109"/>
      <c r="O48" s="110">
        <f t="shared" ref="O48:Z48" si="13">SUMIF($AB51:$AB52,"=r_1_2",O51:O52)</f>
        <v>0</v>
      </c>
      <c r="P48" s="110">
        <f t="shared" si="13"/>
        <v>0</v>
      </c>
      <c r="Q48" s="110">
        <f t="shared" si="13"/>
        <v>0</v>
      </c>
      <c r="R48" s="110">
        <f t="shared" si="13"/>
        <v>0</v>
      </c>
      <c r="S48" s="110">
        <f t="shared" si="13"/>
        <v>0</v>
      </c>
      <c r="T48" s="110">
        <f t="shared" si="13"/>
        <v>0</v>
      </c>
      <c r="U48" s="110">
        <f t="shared" si="13"/>
        <v>0</v>
      </c>
      <c r="V48" s="110">
        <f t="shared" si="13"/>
        <v>0</v>
      </c>
      <c r="W48" s="110">
        <f t="shared" si="13"/>
        <v>0</v>
      </c>
      <c r="X48" s="110">
        <f t="shared" si="13"/>
        <v>0</v>
      </c>
      <c r="Y48" s="110">
        <f t="shared" si="13"/>
        <v>0</v>
      </c>
      <c r="Z48" s="110">
        <f t="shared" si="13"/>
        <v>0</v>
      </c>
      <c r="AA48" s="111"/>
      <c r="AB48" s="106"/>
    </row>
    <row r="49" spans="7:28" ht="15" customHeight="1" x14ac:dyDescent="0.15">
      <c r="G49" s="60"/>
      <c r="H49" s="107" t="s">
        <v>117</v>
      </c>
      <c r="I49" s="108" t="s">
        <v>65</v>
      </c>
      <c r="J49" s="109"/>
      <c r="K49" s="109"/>
      <c r="L49" s="109"/>
      <c r="M49" s="109"/>
      <c r="N49" s="109"/>
      <c r="O49" s="110">
        <f t="shared" ref="O49:Z49" si="14">SUMIF($AB51:$AB52,"=r_1_3",O51:O52)</f>
        <v>0</v>
      </c>
      <c r="P49" s="110">
        <f t="shared" si="14"/>
        <v>0</v>
      </c>
      <c r="Q49" s="110">
        <f t="shared" si="14"/>
        <v>0</v>
      </c>
      <c r="R49" s="110">
        <f t="shared" si="14"/>
        <v>0</v>
      </c>
      <c r="S49" s="110">
        <f t="shared" si="14"/>
        <v>0</v>
      </c>
      <c r="T49" s="110">
        <f t="shared" si="14"/>
        <v>0</v>
      </c>
      <c r="U49" s="110">
        <f t="shared" si="14"/>
        <v>0</v>
      </c>
      <c r="V49" s="110">
        <f t="shared" si="14"/>
        <v>0</v>
      </c>
      <c r="W49" s="110">
        <f t="shared" si="14"/>
        <v>0</v>
      </c>
      <c r="X49" s="110">
        <f t="shared" si="14"/>
        <v>0</v>
      </c>
      <c r="Y49" s="110">
        <f t="shared" si="14"/>
        <v>0</v>
      </c>
      <c r="Z49" s="110">
        <f t="shared" si="14"/>
        <v>0</v>
      </c>
      <c r="AA49" s="111"/>
      <c r="AB49" s="106"/>
    </row>
    <row r="50" spans="7:28" ht="15" customHeight="1" x14ac:dyDescent="0.15">
      <c r="G50" s="60"/>
      <c r="H50" s="107" t="s">
        <v>118</v>
      </c>
      <c r="I50" s="108" t="s">
        <v>66</v>
      </c>
      <c r="J50" s="109"/>
      <c r="K50" s="109"/>
      <c r="L50" s="109"/>
      <c r="M50" s="109"/>
      <c r="N50" s="109"/>
      <c r="O50" s="110">
        <f t="shared" ref="O50:Z50" si="15">SUMIF($AB51:$AB52,"=r_1_4",O51:O52)</f>
        <v>0</v>
      </c>
      <c r="P50" s="110">
        <f t="shared" si="15"/>
        <v>0</v>
      </c>
      <c r="Q50" s="110">
        <f t="shared" si="15"/>
        <v>0</v>
      </c>
      <c r="R50" s="110">
        <f t="shared" si="15"/>
        <v>0</v>
      </c>
      <c r="S50" s="110">
        <f t="shared" si="15"/>
        <v>0</v>
      </c>
      <c r="T50" s="110">
        <f t="shared" si="15"/>
        <v>0</v>
      </c>
      <c r="U50" s="110">
        <f t="shared" si="15"/>
        <v>0</v>
      </c>
      <c r="V50" s="110">
        <f t="shared" si="15"/>
        <v>0</v>
      </c>
      <c r="W50" s="110">
        <f t="shared" si="15"/>
        <v>0</v>
      </c>
      <c r="X50" s="110">
        <f t="shared" si="15"/>
        <v>0</v>
      </c>
      <c r="Y50" s="110">
        <f t="shared" si="15"/>
        <v>0</v>
      </c>
      <c r="Z50" s="110">
        <f t="shared" si="15"/>
        <v>0</v>
      </c>
      <c r="AA50" s="111"/>
      <c r="AB50" s="106"/>
    </row>
    <row r="51" spans="7:28" ht="16.5" hidden="1" customHeight="1" x14ac:dyDescent="0.15">
      <c r="G51" s="60"/>
      <c r="H51" s="112"/>
      <c r="I51" s="113"/>
      <c r="J51" s="114"/>
      <c r="K51" s="114"/>
      <c r="L51" s="114"/>
      <c r="M51" s="114"/>
      <c r="N51" s="114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106"/>
    </row>
    <row r="52" spans="7:28" ht="18" hidden="1" customHeight="1" x14ac:dyDescent="0.15">
      <c r="G52" s="60"/>
      <c r="H52" s="151" t="s">
        <v>69</v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3"/>
      <c r="AB52" s="60"/>
    </row>
    <row r="53" spans="7:28" ht="15" customHeight="1" x14ac:dyDescent="0.15">
      <c r="G53" s="6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60"/>
    </row>
    <row r="54" spans="7:28" ht="15" customHeight="1" x14ac:dyDescent="0.15">
      <c r="G54" s="60"/>
      <c r="H54" s="89"/>
      <c r="I54" s="154" t="s">
        <v>119</v>
      </c>
      <c r="J54" s="89"/>
      <c r="K54" s="89"/>
      <c r="L54" s="89"/>
      <c r="M54" s="89"/>
      <c r="N54" s="89"/>
      <c r="O54" s="89"/>
      <c r="P54" s="8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60"/>
    </row>
    <row r="55" spans="7:28" s="157" customFormat="1" ht="15" customHeight="1" x14ac:dyDescent="0.15">
      <c r="G55" s="85"/>
      <c r="H55" s="89"/>
      <c r="I55" s="155" t="s">
        <v>120</v>
      </c>
      <c r="J55" s="156"/>
      <c r="K55" s="156"/>
      <c r="L55" s="156"/>
      <c r="M55" s="156"/>
      <c r="N55" s="156"/>
      <c r="O55" s="156"/>
      <c r="P55" s="156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5"/>
    </row>
    <row r="56" spans="7:28" s="157" customFormat="1" ht="15" customHeight="1" x14ac:dyDescent="0.15">
      <c r="G56" s="85"/>
      <c r="H56" s="89"/>
      <c r="I56" s="158" t="s">
        <v>121</v>
      </c>
      <c r="J56" s="159"/>
      <c r="K56" s="159"/>
      <c r="L56" s="159"/>
      <c r="M56" s="159"/>
      <c r="N56" s="159"/>
      <c r="O56" s="159"/>
      <c r="P56" s="15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5"/>
    </row>
    <row r="57" spans="7:28" s="157" customFormat="1" ht="15" customHeight="1" x14ac:dyDescent="0.15">
      <c r="G57" s="85"/>
      <c r="H57" s="160"/>
      <c r="I57" s="161" t="s">
        <v>122</v>
      </c>
      <c r="J57" s="159"/>
      <c r="K57" s="159"/>
      <c r="L57" s="159"/>
      <c r="M57" s="159"/>
      <c r="N57" s="159"/>
      <c r="O57" s="159"/>
      <c r="P57" s="15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5"/>
    </row>
    <row r="58" spans="7:28" ht="15" customHeight="1" x14ac:dyDescent="0.15">
      <c r="I58" s="158" t="s">
        <v>123</v>
      </c>
    </row>
  </sheetData>
  <sheetProtection algorithmName="SHA-512" hashValue="I2ubb4iMj9p0NsleIRDzJzJOpRXcGSmxoSlPKOtdCrPzK2KWuV3ymV2NS0BcZD8M0YhNSBLMqejbs+tGG+qJVw==" saltValue="oLUU3uHVvE0yVKVXlJPr2A==" spinCount="100000" sheet="1" objects="1" scenarios="1" formatColumns="0" formatRows="0" autoFilter="0"/>
  <mergeCells count="24">
    <mergeCell ref="Y9:Z10"/>
    <mergeCell ref="S10:T10"/>
    <mergeCell ref="U10:V10"/>
    <mergeCell ref="B20:B43"/>
    <mergeCell ref="H23:I23"/>
    <mergeCell ref="H33:I33"/>
    <mergeCell ref="H40:I40"/>
    <mergeCell ref="H43:I43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5">
    <dataValidation allowBlank="1" showInputMessage="1" prompt="по двойному клику" sqref="G36:G39 G26:G32"/>
    <dataValidation type="decimal" allowBlank="1" showErrorMessage="1" errorTitle="Ошибка" error="Допускается ввод только неотрицательных чисел!" sqref="O26:P32 S26:Z32 O36:P39 S36:Z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6:K32 J36:K39">
      <formula1>900</formula1>
    </dataValidation>
    <dataValidation allowBlank="1" showInputMessage="1" showErrorMessage="1" prompt="по двойному клику" sqref="H40:I40 H43:I43 H23:I23 H33:I33"/>
    <dataValidation type="textLength" operator="lessThanOrEqual" allowBlank="1" showInputMessage="1" showErrorMessage="1" errorTitle="Ошибка" error="Допускается ввод не более 900 символов!" sqref="AA46:AA50 AA14:AA18 I26:I32 L26:N32 I36:I39 AA21:AA43 L36:N39">
      <formula1>900</formula1>
    </dataValidation>
  </dataValidations>
  <hyperlinks>
    <hyperlink ref="I54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Титульный</vt:lpstr>
      <vt:lpstr>Свод</vt:lpstr>
      <vt:lpstr>CO1</vt:lpstr>
      <vt:lpstr>_prd2</vt:lpstr>
      <vt:lpstr>date</vt:lpstr>
      <vt:lpstr>dt_03</vt:lpstr>
      <vt:lpstr>end_02</vt:lpstr>
      <vt:lpstr>end_03_1</vt:lpstr>
      <vt:lpstr>end_03_2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2021-02-01T08:35:47Z</dcterms:created>
  <dcterms:modified xsi:type="dcterms:W3CDTF">2021-02-01T08:36:49Z</dcterms:modified>
</cp:coreProperties>
</file>