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<sst xmlns="http://schemas.openxmlformats.org/spreadsheetml/2006/main" count="445" uniqueCount="234">
  <si>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</si>
  <si>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</si>
  <si>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</si>
  <si>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</si>
  <si>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</si>
  <si>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</si>
  <si>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</si>
  <si>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</si>
  <si>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</si>
  <si>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</si>
  <si>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</si>
  <si>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</si>
  <si>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</si>
  <si>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</si>
  <si>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</si>
  <si>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</si>
  <si>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</si>
  <si>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</si>
  <si>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</si>
  <si>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</si>
  <si>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</si>
  <si>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</si>
  <si>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</si>
  <si>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</si>
  <si>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</si>
  <si>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</si>
  <si>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</si>
  <si>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</si>
  <si>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</si>
  <si>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</si>
  <si>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</si>
  <si>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</si>
  <si>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</si>
  <si>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</si>
  <si>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</si>
  <si>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</si>
  <si>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</si>
  <si>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</si>
  <si>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</si>
  <si>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</si>
  <si>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</si>
  <si>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</si>
  <si>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</si>
  <si>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</si>
  <si>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</si>
  <si>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</si>
  <si>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</si>
  <si>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</si>
  <si>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</si>
  <si>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</si>
  <si>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</si>
  <si>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</si>
  <si>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</si>
  <si>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</si>
  <si>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</si>
  <si>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</si>
  <si>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</si>
  <si>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</si>
  <si>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</si>
  <si>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</si>
  <si>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</si>
  <si>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</si>
  <si>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</si>
  <si>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</si>
  <si>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</si>
  <si>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</si>
  <si>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</si>
  <si>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</si>
  <si>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</si>
  <si>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</si>
  <si>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</si>
  <si>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</si>
  <si>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</si>
  <si>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</si>
  <si>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</si>
  <si>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</si>
  <si>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</si>
  <si>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</si>
  <si>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</si>
  <si>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</si>
  <si>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</si>
  <si>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</si>
  <si>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</si>
  <si>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</si>
  <si>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</si>
  <si>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</si>
  <si>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</si>
  <si>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</si>
  <si>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</si>
  <si>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</si>
  <si>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</si>
  <si>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</si>
  <si>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</si>
  <si>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</si>
  <si>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</si>
  <si>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</si>
  <si>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</si>
  <si>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</si>
  <si>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</si>
  <si>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</si>
  <si>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</si>
  <si>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</si>
  <si>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</si>
  <si>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</si>
  <si>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</si>
  <si>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</si>
  <si>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</si>
  <si>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</si>
  <si>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</si>
  <si>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</si>
  <si>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</si>
  <si>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</si>
  <si>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</si>
  <si>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</si>
  <si>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</si>
  <si>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</si>
  <si>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</si>
  <si>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</si>
  <si>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</si>
  <si>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</si>
  <si>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</si>
  <si>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</si>
  <si>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</si>
  <si>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</si>
  <si>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</si>
  <si>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</si>
  <si>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</si>
  <si>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</si>
  <si>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</si>
  <si>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</si>
  <si>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</si>
  <si>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</si>
  <si>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</si>
  <si>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</si>
  <si>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</si>
  <si>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</si>
  <si>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</si>
  <si>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</si>
  <si>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</si>
  <si>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</si>
  <si>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</si>
  <si>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</si>
  <si>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</si>
  <si>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</si>
  <si>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</si>
  <si>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</si>
  <si>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</si>
  <si>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</si>
  <si>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</si>
  <si>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</si>
  <si>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</si>
  <si>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</si>
  <si>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</si>
  <si>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</si>
  <si>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</si>
  <si>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</si>
  <si>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</si>
  <si>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</si>
  <si>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</si>
  <si>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</si>
  <si>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</si>
  <si>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</si>
  <si>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</si>
  <si>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</si>
  <si>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</si>
  <si>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</si>
  <si>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</si>
  <si>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</si>
  <si>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</si>
  <si>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</si>
  <si>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</si>
  <si>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</si>
  <si>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</si>
  <si>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</si>
  <si>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</si>
  <si>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</si>
  <si>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</si>
  <si>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</si>
  <si>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</si>
  <si>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</si>
  <si>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</si>
  <si>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</si>
  <si>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</si>
  <si>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</si>
  <si>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</si>
  <si>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</si>
  <si>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</si>
  <si>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</si>
  <si>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</si>
  <si>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</si>
  <si>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</si>
  <si>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</si>
  <si>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</si>
  <si>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</si>
  <si>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</si>
  <si>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</si>
  <si>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</si>
  <si>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</si>
  <si>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</si>
  <si>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</si>
  <si>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</si>
  <si>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</si>
  <si>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</si>
  <si>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</si>
  <si>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</si>
  <si>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</si>
  <si>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</si>
  <si>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</si>
  <si>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</si>
  <si>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</si>
  <si>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</si>
  <si>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</si>
  <si>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</si>
  <si>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</si>
  <si>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</si>
  <si>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</si>
  <si>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</si>
  <si>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</si>
  <si>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</si>
  <si>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</si>
  <si>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</si>
  <si>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</si>
  <si>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</si>
  <si>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2018г.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</si>
  <si>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</si>
  <si>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</si>
  <si>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СН1</t>
  </si>
  <si>
    <t>Информация о качестве обслуживания потребителей услуг МУП "ШТЭС" за 2019 год.</t>
  </si>
  <si>
    <t>2018 г.</t>
  </si>
  <si>
    <t>2019г.</t>
  </si>
  <si>
    <t>Показатели качества услуг по передаче электрической энергии в целом по МУП "ШТЭС"  в 2019 году, а также динамика по отношению к 2018 году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</si>
  <si>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2019 году.</t>
  </si>
  <si>
    <t>Всего  за 2019г.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</si>
  <si>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МУП "ШТЭС",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</si>
</sst>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+0.0;&quot; -&quot;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72" fontId="13" fillId="0" borderId="43" xfId="0" applyNumberFormat="1" applyFont="1" applyFill="1" applyBorder="1" applyAlignment="1">
      <alignment horizontal="center" vertical="center" wrapText="1"/>
    </xf>
    <xf numFmtId="172" fontId="13" fillId="0" borderId="44" xfId="0" applyNumberFormat="1" applyFont="1" applyFill="1" applyBorder="1" applyAlignment="1">
      <alignment horizontal="center" vertical="center" wrapText="1"/>
    </xf>
    <xf numFmtId="172" fontId="13" fillId="0" borderId="45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 indent="1"/>
    </xf>
    <xf numFmtId="0" fontId="2" fillId="0" borderId="51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top" wrapText="1" indent="1"/>
    </xf>
    <xf numFmtId="0" fontId="2" fillId="0" borderId="5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14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right" vertical="top" wrapText="1" indent="1"/>
    </xf>
    <xf numFmtId="0" fontId="5" fillId="0" borderId="0" xfId="0" applyFont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3" fillId="0" borderId="48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32186740"/>
        <c:axId val="21245205"/>
      </c:barChart>
      <c:cat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1245205"/>
        <c:crossesAt val="0"/>
        <c:auto val="0"/>
        <c:lblOffset val="100"/>
        <c:tickLblSkip val="1"/>
        <c:noMultiLvlLbl val="0"/>
      </c:catAx>
      <c:valAx>
        <c:axId val="212452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218674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56989118"/>
        <c:axId val="43140015"/>
      </c:bar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3140015"/>
        <c:crossesAt val="0"/>
        <c:auto val="0"/>
        <c:lblOffset val="100"/>
        <c:tickLblSkip val="1"/>
        <c:noMultiLvlLbl val="0"/>
      </c:catAx>
      <c:valAx>
        <c:axId val="431400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989118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52715816"/>
        <c:axId val="4680297"/>
      </c:barChart>
      <c:catAx>
        <c:axId val="527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80297"/>
        <c:crossesAt val="0"/>
        <c:auto val="0"/>
        <c:lblOffset val="100"/>
        <c:tickLblSkip val="1"/>
        <c:noMultiLvlLbl val="0"/>
      </c:catAx>
      <c:valAx>
        <c:axId val="46802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715816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Relationship Id="rId13" Type="http://schemas.openxmlformats.org/officeDocument/2006/relationships/chart" Target="/xl/charts/chart5.xml" /><Relationship Id="rId14" Type="http://schemas.openxmlformats.org/officeDocument/2006/relationships/chart" Target="/xl/charts/chart6.xml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1</cdr:y>
    </cdr:from>
    <cdr:to>
      <cdr:x>0.2515</cdr:x>
      <cdr:y>1</cdr:y>
    </cdr:to>
    <cdr:sp>
      <cdr:nvSpPr>
        <cdr:cNvPr id="1" name="Rectangle 39"/>
        <cdr:cNvSpPr>
          <a:spLocks/>
        </cdr:cNvSpPr>
      </cdr:nvSpPr>
      <cdr:spPr>
        <a:xfrm>
          <a:off x="266700" y="0"/>
          <a:ext cx="7143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0.56975</cdr:x>
      <cdr:y>0.03975</cdr:y>
    </cdr:from>
    <cdr:to>
      <cdr:x>0.88175</cdr:x>
      <cdr:y>0.273</cdr:y>
    </cdr:to>
    <cdr:sp>
      <cdr:nvSpPr>
        <cdr:cNvPr id="2" name="Rectangle 38"/>
        <cdr:cNvSpPr>
          <a:spLocks/>
        </cdr:cNvSpPr>
      </cdr:nvSpPr>
      <cdr:spPr>
        <a:xfrm>
          <a:off x="2228850" y="0"/>
          <a:ext cx="1228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0.69675</cdr:x>
      <cdr:y>1</cdr:y>
    </cdr:from>
    <cdr:to>
      <cdr:x>0.99425</cdr:x>
      <cdr:y>1</cdr:y>
    </cdr:to>
    <cdr:sp>
      <cdr:nvSpPr>
        <cdr:cNvPr id="3" name="Rectangle 37"/>
        <cdr:cNvSpPr>
          <a:spLocks/>
        </cdr:cNvSpPr>
      </cdr:nvSpPr>
      <cdr:spPr>
        <a:xfrm>
          <a:off x="2733675" y="0"/>
          <a:ext cx="11715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465445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209550</xdr:rowOff>
    </xdr:from>
    <xdr:to>
      <xdr:col>12</xdr:col>
      <xdr:colOff>361950</xdr:colOff>
      <xdr:row>122</xdr:row>
      <xdr:rowOff>400050</xdr:rowOff>
    </xdr:to>
    <xdr:pic>
      <xdr:nvPicPr>
        <xdr:cNvPr id="2" name="Рисунок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2575" y="548259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3" name="Рисунок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68625" y="553021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857250</xdr:rowOff>
    </xdr:from>
    <xdr:to>
      <xdr:col>20</xdr:col>
      <xdr:colOff>542925</xdr:colOff>
      <xdr:row>123</xdr:row>
      <xdr:rowOff>47625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73700" y="55473600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56317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29013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7" name="Рисунок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61950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8" name="Рисунок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4314825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2762250" y="112471200"/>
          <a:ext cx="5419725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1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0" y="112471200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0" y="112471200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1636713476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6"/>
          <xdr:cNvSpPr>
            <a:spLocks/>
          </xdr:cNvSpPr>
        </xdr:nvSpPr>
        <xdr:spPr>
          <a:xfrm>
            <a:off x="0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19" name="Rectangle 17"/>
          <xdr:cNvSpPr>
            <a:spLocks/>
          </xdr:cNvSpPr>
        </xdr:nvSpPr>
        <xdr:spPr>
          <a:xfrm>
            <a:off x="1291987181" y="112471200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0" name="Rectangle 18"/>
          <xdr:cNvSpPr>
            <a:spLocks/>
          </xdr:cNvSpPr>
        </xdr:nvSpPr>
        <xdr:spPr>
          <a:xfrm>
            <a:off x="782549678" y="112471200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390525</xdr:colOff>
      <xdr:row>271</xdr:row>
      <xdr:rowOff>0</xdr:rowOff>
    </xdr:to>
    <xdr:grpSp>
      <xdr:nvGrpSpPr>
        <xdr:cNvPr id="21" name="Group 20"/>
        <xdr:cNvGrpSpPr>
          <a:grpSpLocks/>
        </xdr:cNvGrpSpPr>
      </xdr:nvGrpSpPr>
      <xdr:grpSpPr>
        <a:xfrm>
          <a:off x="8562975" y="112471200"/>
          <a:ext cx="5343525" cy="0"/>
          <a:chOff x="7587" y="450"/>
          <a:chExt cx="7702" cy="4852"/>
        </a:xfrm>
        <a:solidFill>
          <a:srgbClr val="FFFFFF"/>
        </a:solidFill>
      </xdr:grpSpPr>
      <xdr:sp>
        <xdr:nvSpPr>
          <xdr:cNvPr id="22" name="Rectangle 21"/>
          <xdr:cNvSpPr>
            <a:spLocks/>
          </xdr:cNvSpPr>
        </xdr:nvSpPr>
        <xdr:spPr>
          <a:xfrm>
            <a:off x="7587" y="112471200"/>
            <a:ext cx="58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3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Rectangle 23"/>
          <xdr:cNvSpPr>
            <a:spLocks/>
          </xdr:cNvSpPr>
        </xdr:nvSpPr>
        <xdr:spPr>
          <a:xfrm>
            <a:off x="7587" y="112471200"/>
            <a:ext cx="1510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644186317" y="112471200"/>
            <a:ext cx="192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515208741" y="112471200"/>
            <a:ext cx="1180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27" name="Chart 2"/>
        <xdr:cNvGraphicFramePr/>
      </xdr:nvGraphicFramePr>
      <xdr:xfrm>
        <a:off x="1828800" y="112471200"/>
        <a:ext cx="7715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28" name="Rectangle 3"/>
        <xdr:cNvSpPr>
          <a:spLocks/>
        </xdr:cNvSpPr>
      </xdr:nvSpPr>
      <xdr:spPr>
        <a:xfrm>
          <a:off x="2676525" y="112471200"/>
          <a:ext cx="1190625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476250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29" name="Rectangle 4"/>
        <xdr:cNvSpPr>
          <a:spLocks/>
        </xdr:cNvSpPr>
      </xdr:nvSpPr>
      <xdr:spPr>
        <a:xfrm>
          <a:off x="4257675" y="112471200"/>
          <a:ext cx="13716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390525</xdr:colOff>
      <xdr:row>271</xdr:row>
      <xdr:rowOff>0</xdr:rowOff>
    </xdr:to>
    <xdr:sp>
      <xdr:nvSpPr>
        <xdr:cNvPr id="30" name="Rectangle 5"/>
        <xdr:cNvSpPr>
          <a:spLocks/>
        </xdr:cNvSpPr>
      </xdr:nvSpPr>
      <xdr:spPr>
        <a:xfrm>
          <a:off x="6276975" y="112471200"/>
          <a:ext cx="1190625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790575</xdr:colOff>
      <xdr:row>271</xdr:row>
      <xdr:rowOff>0</xdr:rowOff>
    </xdr:from>
    <xdr:to>
      <xdr:col>7</xdr:col>
      <xdr:colOff>2124075</xdr:colOff>
      <xdr:row>271</xdr:row>
      <xdr:rowOff>0</xdr:rowOff>
    </xdr:to>
    <xdr:sp>
      <xdr:nvSpPr>
        <xdr:cNvPr id="31" name="Rectangle 6"/>
        <xdr:cNvSpPr>
          <a:spLocks/>
        </xdr:cNvSpPr>
      </xdr:nvSpPr>
      <xdr:spPr>
        <a:xfrm>
          <a:off x="7867650" y="112471200"/>
          <a:ext cx="13335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273</xdr:row>
      <xdr:rowOff>19050</xdr:rowOff>
    </xdr:from>
    <xdr:to>
      <xdr:col>6</xdr:col>
      <xdr:colOff>809625</xdr:colOff>
      <xdr:row>273</xdr:row>
      <xdr:rowOff>19050</xdr:rowOff>
    </xdr:to>
    <xdr:graphicFrame>
      <xdr:nvGraphicFramePr>
        <xdr:cNvPr id="32" name="Chart 29"/>
        <xdr:cNvGraphicFramePr/>
      </xdr:nvGraphicFramePr>
      <xdr:xfrm>
        <a:off x="1781175" y="112871250"/>
        <a:ext cx="39243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7191375" y="112471200"/>
          <a:ext cx="4514850" cy="0"/>
          <a:chOff x="8401" y="11156"/>
          <a:chExt cx="6621" cy="4283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515894498" y="112471200"/>
            <a:ext cx="64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5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36" name="Rectangle 37"/>
          <xdr:cNvSpPr>
            <a:spLocks/>
          </xdr:cNvSpPr>
        </xdr:nvSpPr>
        <xdr:spPr>
          <a:xfrm>
            <a:off x="8401" y="112471200"/>
            <a:ext cx="153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8401" y="112471200"/>
            <a:ext cx="195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8401" y="112471200"/>
            <a:ext cx="1159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270</xdr:row>
      <xdr:rowOff>1247775</xdr:rowOff>
    </xdr:from>
    <xdr:to>
      <xdr:col>6</xdr:col>
      <xdr:colOff>809625</xdr:colOff>
      <xdr:row>270</xdr:row>
      <xdr:rowOff>1247775</xdr:rowOff>
    </xdr:to>
    <xdr:sp>
      <xdr:nvSpPr>
        <xdr:cNvPr id="39" name="Rectangle 30"/>
        <xdr:cNvSpPr>
          <a:spLocks/>
        </xdr:cNvSpPr>
      </xdr:nvSpPr>
      <xdr:spPr>
        <a:xfrm>
          <a:off x="1809750" y="112471200"/>
          <a:ext cx="3895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1828800" y="112471200"/>
          <a:ext cx="7734300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1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2" name="Rectangle 45"/>
          <xdr:cNvSpPr>
            <a:spLocks/>
          </xdr:cNvSpPr>
        </xdr:nvSpPr>
        <xdr:spPr>
          <a:xfrm>
            <a:off x="1541316301" y="112471200"/>
            <a:ext cx="1976" cy="0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3" name="Rectangle 46"/>
          <xdr:cNvSpPr>
            <a:spLocks/>
          </xdr:cNvSpPr>
        </xdr:nvSpPr>
        <xdr:spPr>
          <a:xfrm>
            <a:off x="0" y="112471200"/>
            <a:ext cx="2040" cy="0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4" name="Rectangle 47"/>
          <xdr:cNvSpPr>
            <a:spLocks/>
          </xdr:cNvSpPr>
        </xdr:nvSpPr>
        <xdr:spPr>
          <a:xfrm>
            <a:off x="569713236" y="112471200"/>
            <a:ext cx="1976" cy="0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5" name="Rectangle 48"/>
          <xdr:cNvSpPr>
            <a:spLocks/>
          </xdr:cNvSpPr>
        </xdr:nvSpPr>
        <xdr:spPr>
          <a:xfrm>
            <a:off x="0" y="112471200"/>
            <a:ext cx="2214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1"/>
  <sheetViews>
    <sheetView tabSelected="1" zoomScale="80" zoomScaleNormal="80" zoomScalePageLayoutView="0" workbookViewId="0" topLeftCell="A1">
      <selection activeCell="N28" sqref="N28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16.7109375" style="0" customWidth="1"/>
    <col min="7" max="7" width="32.7109375" style="0" customWidth="1"/>
    <col min="8" max="8" width="39.57421875" style="0" customWidth="1"/>
    <col min="9" max="9" width="13.28125" style="0" customWidth="1"/>
    <col min="10" max="10" width="13.00390625" style="0" customWidth="1"/>
    <col min="11" max="11" width="12.42187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227</v>
      </c>
    </row>
    <row r="8" ht="18.75">
      <c r="H8" s="5" t="s">
        <v>184</v>
      </c>
    </row>
    <row r="11" spans="3:15" ht="15.75">
      <c r="C11" s="63"/>
      <c r="D11" s="193" t="s">
        <v>183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3:15" ht="21.75" customHeight="1">
      <c r="C12" s="6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9" ht="15.75" customHeight="1" thickBot="1">
      <c r="C14" s="6"/>
      <c r="D14" s="147" t="s">
        <v>85</v>
      </c>
      <c r="E14" s="220" t="s">
        <v>86</v>
      </c>
      <c r="F14" s="220"/>
      <c r="G14" s="220"/>
      <c r="H14" s="220"/>
      <c r="I14" s="220"/>
      <c r="J14" s="220"/>
      <c r="K14" s="220"/>
      <c r="L14" s="220"/>
      <c r="M14" s="221"/>
      <c r="N14" s="222" t="s">
        <v>87</v>
      </c>
      <c r="O14" s="225" t="s">
        <v>88</v>
      </c>
      <c r="S14">
        <v>7</v>
      </c>
    </row>
    <row r="15" spans="3:15" ht="15.75" thickBot="1">
      <c r="C15" s="6"/>
      <c r="D15" s="219"/>
      <c r="E15" s="228" t="s">
        <v>89</v>
      </c>
      <c r="F15" s="229"/>
      <c r="G15" s="230"/>
      <c r="H15" s="231" t="s">
        <v>90</v>
      </c>
      <c r="I15" s="232"/>
      <c r="J15" s="233"/>
      <c r="K15" s="232" t="s">
        <v>226</v>
      </c>
      <c r="L15" s="232"/>
      <c r="M15" s="233"/>
      <c r="N15" s="223"/>
      <c r="O15" s="226"/>
    </row>
    <row r="16" spans="3:15" ht="60" customHeight="1" thickBot="1">
      <c r="C16" s="6"/>
      <c r="D16" s="148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24"/>
      <c r="O16" s="227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/>
      <c r="F18" s="35">
        <v>15</v>
      </c>
      <c r="G18" s="33">
        <f>E18+F18</f>
        <v>15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15</v>
      </c>
      <c r="O18" s="94">
        <v>0</v>
      </c>
    </row>
    <row r="19" spans="3:15" ht="15.75" thickBot="1">
      <c r="C19" s="6"/>
      <c r="D19" s="38" t="s">
        <v>96</v>
      </c>
      <c r="E19" s="39">
        <v>5189</v>
      </c>
      <c r="F19" s="40">
        <v>555</v>
      </c>
      <c r="G19" s="38">
        <f>E19+F19</f>
        <v>5744</v>
      </c>
      <c r="H19" s="39">
        <v>2</v>
      </c>
      <c r="I19" s="40">
        <v>376</v>
      </c>
      <c r="J19" s="33">
        <f>H19+I19</f>
        <v>378</v>
      </c>
      <c r="K19" s="40"/>
      <c r="L19" s="41">
        <v>2</v>
      </c>
      <c r="M19" s="38">
        <v>2</v>
      </c>
      <c r="N19" s="42">
        <f>G19+J19+M19</f>
        <v>6124</v>
      </c>
      <c r="O19" s="95">
        <v>1.9</v>
      </c>
    </row>
    <row r="20" spans="3:15" ht="15.75" customHeight="1" thickBot="1">
      <c r="C20" s="1"/>
      <c r="D20" s="43" t="s">
        <v>97</v>
      </c>
      <c r="E20" s="44">
        <f aca="true" t="shared" si="0" ref="E20:N20">E17+E18+E19</f>
        <v>5189</v>
      </c>
      <c r="F20" s="45">
        <f t="shared" si="0"/>
        <v>570</v>
      </c>
      <c r="G20" s="46">
        <f t="shared" si="0"/>
        <v>5759</v>
      </c>
      <c r="H20" s="44">
        <v>2</v>
      </c>
      <c r="I20" s="45">
        <f t="shared" si="0"/>
        <v>376</v>
      </c>
      <c r="J20" s="46">
        <f t="shared" si="0"/>
        <v>378</v>
      </c>
      <c r="K20" s="44">
        <f t="shared" si="0"/>
        <v>0</v>
      </c>
      <c r="L20" s="45">
        <f t="shared" si="0"/>
        <v>2</v>
      </c>
      <c r="M20" s="46">
        <f t="shared" si="0"/>
        <v>2</v>
      </c>
      <c r="N20" s="47">
        <f t="shared" si="0"/>
        <v>6139</v>
      </c>
      <c r="O20" s="96">
        <f>O17+O18+O19</f>
        <v>1.9</v>
      </c>
    </row>
    <row r="21" spans="3:5" ht="15">
      <c r="C21" s="1"/>
      <c r="D21" s="1"/>
      <c r="E21" s="1"/>
    </row>
    <row r="22" spans="3:15" ht="15.75" customHeight="1">
      <c r="C22" s="21"/>
      <c r="D22" s="156" t="s">
        <v>106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3:15" ht="15.75" customHeight="1">
      <c r="C23" s="1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3:15" ht="15.75" customHeight="1">
      <c r="C24" s="1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5191</v>
      </c>
      <c r="G27" s="49">
        <f>F20+I20+L20-H27</f>
        <v>804</v>
      </c>
      <c r="H27" s="49">
        <f>H28+H29</f>
        <v>144</v>
      </c>
      <c r="I27" s="49"/>
      <c r="J27" s="49">
        <f>I27+H27+G27+F27</f>
        <v>6139</v>
      </c>
      <c r="K27" s="98">
        <f>O20</f>
        <v>1.9</v>
      </c>
    </row>
    <row r="28" spans="3:11" ht="43.5" customHeight="1">
      <c r="C28" s="1"/>
      <c r="D28" s="48" t="s">
        <v>13</v>
      </c>
      <c r="E28" s="62" t="s">
        <v>104</v>
      </c>
      <c r="F28" s="49">
        <v>883</v>
      </c>
      <c r="G28" s="49">
        <v>781</v>
      </c>
      <c r="H28" s="49">
        <v>89</v>
      </c>
      <c r="I28" s="49"/>
      <c r="J28" s="49">
        <f>I28+H28+G28+F28</f>
        <v>1753</v>
      </c>
      <c r="K28" s="98">
        <v>0.45</v>
      </c>
    </row>
    <row r="29" spans="3:11" ht="43.5" customHeight="1">
      <c r="C29" s="1"/>
      <c r="D29" s="48" t="s">
        <v>14</v>
      </c>
      <c r="E29" s="62" t="s">
        <v>105</v>
      </c>
      <c r="F29" s="49">
        <v>4308</v>
      </c>
      <c r="G29" s="49">
        <v>23</v>
      </c>
      <c r="H29" s="49">
        <v>55</v>
      </c>
      <c r="I29" s="49"/>
      <c r="J29" s="49">
        <f>I29+H29+G29+F29</f>
        <v>4386</v>
      </c>
      <c r="K29" s="98">
        <v>2.47</v>
      </c>
    </row>
    <row r="30" spans="3:5" ht="15.75" customHeight="1">
      <c r="C30" s="1"/>
      <c r="D30" s="1"/>
      <c r="E30" s="1"/>
    </row>
    <row r="31" spans="3:15" ht="15.75" customHeight="1">
      <c r="C31" s="1"/>
      <c r="D31" s="258" t="s">
        <v>220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</row>
    <row r="32" spans="3:15" ht="10.5" customHeight="1">
      <c r="C32" s="1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3:15" ht="7.5" customHeight="1">
      <c r="C33" s="1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3:5" ht="15">
      <c r="C34" s="1"/>
      <c r="D34" s="1"/>
      <c r="E34" s="1"/>
    </row>
    <row r="35" spans="3:10" ht="47.25">
      <c r="C35" s="1"/>
      <c r="D35" s="215"/>
      <c r="E35" s="205" t="s">
        <v>194</v>
      </c>
      <c r="F35" s="205" t="s">
        <v>195</v>
      </c>
      <c r="G35" s="205" t="s">
        <v>196</v>
      </c>
      <c r="H35" s="102" t="s">
        <v>197</v>
      </c>
      <c r="I35" s="102" t="s">
        <v>198</v>
      </c>
      <c r="J35" s="102" t="s">
        <v>199</v>
      </c>
    </row>
    <row r="36" spans="3:10" ht="15.75">
      <c r="C36" s="1"/>
      <c r="D36" s="216"/>
      <c r="E36" s="206"/>
      <c r="F36" s="206"/>
      <c r="G36" s="206"/>
      <c r="H36" s="102" t="s">
        <v>200</v>
      </c>
      <c r="I36" s="102" t="s">
        <v>8</v>
      </c>
      <c r="J36" s="102" t="s">
        <v>201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202</v>
      </c>
    </row>
    <row r="38" spans="3:10" ht="15.75">
      <c r="C38" s="1"/>
      <c r="D38" s="183" t="s">
        <v>203</v>
      </c>
      <c r="E38" s="183" t="s">
        <v>204</v>
      </c>
      <c r="F38" s="183">
        <v>1</v>
      </c>
      <c r="G38" s="102" t="s">
        <v>205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183"/>
      <c r="E39" s="183"/>
      <c r="F39" s="183"/>
      <c r="G39" s="102" t="s">
        <v>206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183"/>
      <c r="E40" s="183"/>
      <c r="F40" s="183"/>
      <c r="G40" s="102" t="s">
        <v>207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183"/>
      <c r="E41" s="183"/>
      <c r="F41" s="183">
        <v>2</v>
      </c>
      <c r="G41" s="102" t="s">
        <v>206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183"/>
      <c r="E42" s="183"/>
      <c r="F42" s="183"/>
      <c r="G42" s="102" t="s">
        <v>207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208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87" t="s">
        <v>209</v>
      </c>
      <c r="E44" s="188"/>
      <c r="F44" s="188"/>
      <c r="G44" s="188"/>
      <c r="H44" s="188"/>
      <c r="I44" s="189"/>
      <c r="J44" s="106">
        <f>J42</f>
        <v>0</v>
      </c>
    </row>
    <row r="45" spans="3:10" ht="15.75">
      <c r="C45" s="1"/>
      <c r="D45" s="190" t="s">
        <v>203</v>
      </c>
      <c r="E45" s="190">
        <v>35</v>
      </c>
      <c r="F45" s="190">
        <v>1</v>
      </c>
      <c r="G45" s="102" t="s">
        <v>205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90"/>
      <c r="E46" s="190"/>
      <c r="F46" s="190"/>
      <c r="G46" s="102" t="s">
        <v>206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90"/>
      <c r="E47" s="190"/>
      <c r="F47" s="190"/>
      <c r="G47" s="102" t="s">
        <v>207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90"/>
      <c r="E48" s="190"/>
      <c r="F48" s="190">
        <v>2</v>
      </c>
      <c r="G48" s="102" t="s">
        <v>206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90"/>
      <c r="E49" s="190"/>
      <c r="F49" s="190"/>
      <c r="G49" s="102" t="s">
        <v>207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90"/>
      <c r="E50" s="191" t="s">
        <v>210</v>
      </c>
      <c r="F50" s="192" t="s">
        <v>94</v>
      </c>
      <c r="G50" s="104" t="s">
        <v>205</v>
      </c>
      <c r="H50" s="104">
        <v>160</v>
      </c>
      <c r="I50" s="104">
        <v>9.327</v>
      </c>
      <c r="J50" s="105">
        <f t="shared" si="1"/>
        <v>14.9232</v>
      </c>
    </row>
    <row r="51" spans="3:10" ht="15.75">
      <c r="C51" s="1"/>
      <c r="D51" s="190"/>
      <c r="E51" s="191"/>
      <c r="F51" s="192"/>
      <c r="G51" s="102" t="s">
        <v>211</v>
      </c>
      <c r="H51" s="104">
        <v>140</v>
      </c>
      <c r="I51" s="104">
        <v>18.883</v>
      </c>
      <c r="J51" s="105">
        <f t="shared" si="1"/>
        <v>26.4362</v>
      </c>
    </row>
    <row r="52" spans="3:10" ht="15.75">
      <c r="C52" s="1"/>
      <c r="D52" s="190"/>
      <c r="E52" s="191"/>
      <c r="F52" s="192"/>
      <c r="G52" s="102" t="s">
        <v>212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183" t="s">
        <v>208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184"/>
      <c r="E54" s="108" t="s">
        <v>213</v>
      </c>
      <c r="F54" s="109" t="s">
        <v>94</v>
      </c>
      <c r="G54" s="109" t="s">
        <v>94</v>
      </c>
      <c r="H54" s="110">
        <v>350</v>
      </c>
      <c r="I54" s="111">
        <v>39.849</v>
      </c>
      <c r="J54" s="105">
        <f t="shared" si="1"/>
        <v>139.4715</v>
      </c>
    </row>
    <row r="55" spans="3:10" ht="15.75">
      <c r="C55" s="1"/>
      <c r="D55" s="187" t="s">
        <v>214</v>
      </c>
      <c r="E55" s="188"/>
      <c r="F55" s="188"/>
      <c r="G55" s="188"/>
      <c r="H55" s="188"/>
      <c r="I55" s="189"/>
      <c r="J55" s="106">
        <f>J50+J51+J52+J54</f>
        <v>198.1614</v>
      </c>
    </row>
    <row r="56" spans="3:10" ht="15.75">
      <c r="C56" s="1"/>
      <c r="D56" s="187" t="s">
        <v>215</v>
      </c>
      <c r="E56" s="188"/>
      <c r="F56" s="188"/>
      <c r="G56" s="188"/>
      <c r="H56" s="188"/>
      <c r="I56" s="189"/>
      <c r="J56" s="106">
        <f>J49+J53</f>
        <v>0.075</v>
      </c>
    </row>
    <row r="57" spans="3:10" ht="15.75">
      <c r="C57" s="1"/>
      <c r="D57" s="190" t="s">
        <v>203</v>
      </c>
      <c r="E57" s="191" t="s">
        <v>216</v>
      </c>
      <c r="F57" s="190" t="s">
        <v>94</v>
      </c>
      <c r="G57" s="104" t="s">
        <v>205</v>
      </c>
      <c r="H57" s="104">
        <v>260</v>
      </c>
      <c r="I57" s="104">
        <v>57.166</v>
      </c>
      <c r="J57" s="105">
        <f>H57*I57/100</f>
        <v>148.6316</v>
      </c>
    </row>
    <row r="58" spans="3:10" ht="15.75">
      <c r="C58" s="1"/>
      <c r="D58" s="190"/>
      <c r="E58" s="191"/>
      <c r="F58" s="190"/>
      <c r="G58" s="102" t="s">
        <v>211</v>
      </c>
      <c r="H58" s="104">
        <v>220</v>
      </c>
      <c r="I58" s="104">
        <v>37.603</v>
      </c>
      <c r="J58" s="105">
        <f>H58*I58/100</f>
        <v>82.7266</v>
      </c>
    </row>
    <row r="59" spans="3:10" ht="15.75">
      <c r="C59" s="1"/>
      <c r="D59" s="190"/>
      <c r="E59" s="191"/>
      <c r="F59" s="190"/>
      <c r="G59" s="102" t="s">
        <v>212</v>
      </c>
      <c r="H59" s="104">
        <v>150</v>
      </c>
      <c r="I59" s="113">
        <v>24.806</v>
      </c>
      <c r="J59" s="105">
        <f>H59*I59/100</f>
        <v>37.209</v>
      </c>
    </row>
    <row r="60" spans="3:10" ht="15.75">
      <c r="C60" s="1"/>
      <c r="D60" s="102" t="s">
        <v>208</v>
      </c>
      <c r="E60" s="112" t="s">
        <v>217</v>
      </c>
      <c r="F60" s="103" t="s">
        <v>94</v>
      </c>
      <c r="G60" s="103" t="s">
        <v>94</v>
      </c>
      <c r="H60" s="104">
        <v>270</v>
      </c>
      <c r="I60" s="113">
        <v>47.423</v>
      </c>
      <c r="J60" s="105">
        <f>H60*I60/100</f>
        <v>128.0421</v>
      </c>
    </row>
    <row r="61" spans="3:10" ht="15.75">
      <c r="C61" s="1"/>
      <c r="D61" s="187" t="s">
        <v>218</v>
      </c>
      <c r="E61" s="188"/>
      <c r="F61" s="188"/>
      <c r="G61" s="188"/>
      <c r="H61" s="188"/>
      <c r="I61" s="189"/>
      <c r="J61" s="106">
        <f>SUM(J57:J60)</f>
        <v>396.6093</v>
      </c>
    </row>
    <row r="62" spans="3:10" ht="15.75">
      <c r="C62" s="1"/>
      <c r="D62" s="261" t="s">
        <v>219</v>
      </c>
      <c r="E62" s="262"/>
      <c r="F62" s="262"/>
      <c r="G62" s="262"/>
      <c r="H62" s="262"/>
      <c r="I62" s="262"/>
      <c r="J62" s="263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194" t="s">
        <v>222</v>
      </c>
      <c r="E65" s="194"/>
      <c r="F65" s="194"/>
      <c r="G65" s="194"/>
      <c r="H65" s="194"/>
      <c r="I65" s="194"/>
      <c r="J65" s="194"/>
      <c r="K65" s="194"/>
    </row>
    <row r="66" spans="4:11" ht="30.75" customHeight="1" thickBot="1">
      <c r="D66" s="195"/>
      <c r="E66" s="195"/>
      <c r="F66" s="195"/>
      <c r="G66" s="195"/>
      <c r="H66" s="195"/>
      <c r="I66" s="195"/>
      <c r="J66" s="195"/>
      <c r="K66" s="195"/>
    </row>
    <row r="67" spans="4:11" ht="15.75">
      <c r="D67" s="201" t="s">
        <v>178</v>
      </c>
      <c r="E67" s="203" t="s">
        <v>0</v>
      </c>
      <c r="F67" s="212" t="s">
        <v>228</v>
      </c>
      <c r="G67" s="213"/>
      <c r="H67" s="214"/>
      <c r="I67" s="196" t="s">
        <v>229</v>
      </c>
      <c r="J67" s="197"/>
      <c r="K67" s="198"/>
    </row>
    <row r="68" spans="4:11" ht="16.5" thickBot="1">
      <c r="D68" s="202"/>
      <c r="E68" s="204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1" ht="47.25">
      <c r="D70" s="81">
        <f>1+D69</f>
        <v>2</v>
      </c>
      <c r="E70" s="82" t="s">
        <v>6</v>
      </c>
      <c r="F70" s="81">
        <v>133</v>
      </c>
      <c r="G70" s="81" t="s">
        <v>5</v>
      </c>
      <c r="H70" s="81">
        <v>85.7</v>
      </c>
      <c r="I70" s="81">
        <v>133</v>
      </c>
      <c r="J70" s="81" t="s">
        <v>5</v>
      </c>
      <c r="K70" s="81">
        <v>77.15</v>
      </c>
    </row>
    <row r="71" spans="4:11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</row>
    <row r="72" spans="4:11" ht="15.75">
      <c r="D72" s="81">
        <v>4</v>
      </c>
      <c r="E72" s="114" t="s">
        <v>221</v>
      </c>
      <c r="F72" s="81">
        <v>0.05</v>
      </c>
      <c r="G72" s="81" t="s">
        <v>8</v>
      </c>
      <c r="H72" s="81">
        <v>96.5</v>
      </c>
      <c r="I72" s="81">
        <v>0.05</v>
      </c>
      <c r="J72" s="81" t="s">
        <v>8</v>
      </c>
      <c r="K72" s="81">
        <v>97.3</v>
      </c>
    </row>
    <row r="73" spans="4:11" ht="15.75">
      <c r="D73" s="79">
        <v>5</v>
      </c>
      <c r="E73" s="83" t="s">
        <v>9</v>
      </c>
      <c r="F73" s="84">
        <v>43.045</v>
      </c>
      <c r="G73" s="84" t="s">
        <v>8</v>
      </c>
      <c r="H73" s="84">
        <v>79.63</v>
      </c>
      <c r="I73" s="84">
        <v>43.965</v>
      </c>
      <c r="J73" s="84" t="s">
        <v>8</v>
      </c>
      <c r="K73" s="84">
        <v>81.54</v>
      </c>
    </row>
    <row r="74" spans="4:11" ht="15.75">
      <c r="D74" s="81">
        <v>6</v>
      </c>
      <c r="E74" s="83" t="s">
        <v>10</v>
      </c>
      <c r="F74" s="81">
        <v>119.575</v>
      </c>
      <c r="G74" s="81" t="s">
        <v>8</v>
      </c>
      <c r="H74" s="81">
        <v>89.4</v>
      </c>
      <c r="I74" s="81">
        <v>119.575</v>
      </c>
      <c r="J74" s="81" t="s">
        <v>8</v>
      </c>
      <c r="K74" s="81">
        <v>85.63</v>
      </c>
    </row>
    <row r="75" spans="4:11" ht="15.75">
      <c r="D75" s="79">
        <v>7</v>
      </c>
      <c r="E75" s="85" t="s">
        <v>11</v>
      </c>
      <c r="F75" s="84">
        <v>39.849</v>
      </c>
      <c r="G75" s="81" t="s">
        <v>8</v>
      </c>
      <c r="H75" s="84">
        <v>84.73</v>
      </c>
      <c r="I75" s="84">
        <v>39.849</v>
      </c>
      <c r="J75" s="81" t="s">
        <v>8</v>
      </c>
      <c r="K75" s="84">
        <v>85.28</v>
      </c>
    </row>
    <row r="76" spans="4:11" ht="15.75">
      <c r="D76" s="81">
        <v>8</v>
      </c>
      <c r="E76" s="85" t="s">
        <v>12</v>
      </c>
      <c r="F76" s="84">
        <v>47.423</v>
      </c>
      <c r="G76" s="81" t="s">
        <v>8</v>
      </c>
      <c r="H76" s="84">
        <v>73.6</v>
      </c>
      <c r="I76" s="84">
        <v>47.423</v>
      </c>
      <c r="J76" s="81" t="s">
        <v>8</v>
      </c>
      <c r="K76" s="84">
        <v>72.58</v>
      </c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230</v>
      </c>
      <c r="E84" s="21"/>
    </row>
    <row r="87" spans="4:8" ht="15.75" customHeight="1" thickBot="1">
      <c r="D87" s="217" t="s">
        <v>176</v>
      </c>
      <c r="E87" s="217"/>
      <c r="F87" s="217"/>
      <c r="G87" s="217"/>
      <c r="H87" s="217"/>
    </row>
    <row r="88" spans="4:8" ht="15.75" customHeight="1">
      <c r="D88" s="130" t="s">
        <v>29</v>
      </c>
      <c r="E88" s="130" t="s">
        <v>146</v>
      </c>
      <c r="F88" s="149" t="s">
        <v>147</v>
      </c>
      <c r="G88" s="199"/>
      <c r="H88" s="150"/>
    </row>
    <row r="89" spans="4:8" ht="15.75" customHeight="1" thickBot="1">
      <c r="D89" s="136"/>
      <c r="E89" s="136"/>
      <c r="F89" s="151"/>
      <c r="G89" s="200"/>
      <c r="H89" s="152"/>
    </row>
    <row r="90" spans="4:8" ht="16.5" thickBot="1">
      <c r="D90" s="17"/>
      <c r="E90" s="65"/>
      <c r="F90" s="55" t="s">
        <v>223</v>
      </c>
      <c r="G90" s="68" t="s">
        <v>229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80">
        <v>1</v>
      </c>
      <c r="E92" s="130" t="s">
        <v>224</v>
      </c>
      <c r="F92" s="180"/>
      <c r="G92" s="207">
        <v>4.833</v>
      </c>
      <c r="H92" s="180"/>
    </row>
    <row r="93" spans="4:8" ht="5.25" customHeight="1" thickBot="1">
      <c r="D93" s="181"/>
      <c r="E93" s="131"/>
      <c r="F93" s="181"/>
      <c r="G93" s="208"/>
      <c r="H93" s="181"/>
    </row>
    <row r="94" spans="4:8" ht="32.25" thickBot="1">
      <c r="D94" s="72" t="s">
        <v>13</v>
      </c>
      <c r="E94" s="70" t="s">
        <v>150</v>
      </c>
      <c r="F94" s="65" t="s">
        <v>94</v>
      </c>
      <c r="G94" s="6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65" t="s">
        <v>94</v>
      </c>
      <c r="G95" s="65" t="s">
        <v>94</v>
      </c>
      <c r="H95" s="65"/>
    </row>
    <row r="96" spans="4:8" ht="32.25" thickBot="1">
      <c r="D96" s="72" t="s">
        <v>74</v>
      </c>
      <c r="E96" s="70" t="s">
        <v>152</v>
      </c>
      <c r="F96" s="65"/>
      <c r="G96" s="65"/>
      <c r="H96" s="65"/>
    </row>
    <row r="97" spans="4:8" ht="16.5" thickBot="1">
      <c r="D97" s="72" t="s">
        <v>75</v>
      </c>
      <c r="E97" s="70" t="s">
        <v>153</v>
      </c>
      <c r="F97" s="65"/>
      <c r="G97" s="65"/>
      <c r="H97" s="65"/>
    </row>
    <row r="98" spans="4:8" ht="126.75" customHeight="1">
      <c r="D98" s="180">
        <v>2</v>
      </c>
      <c r="E98" s="12" t="s">
        <v>154</v>
      </c>
      <c r="F98" s="180"/>
      <c r="G98" s="207">
        <v>0.0007</v>
      </c>
      <c r="H98" s="180"/>
    </row>
    <row r="99" spans="4:8" ht="24" customHeight="1" thickBot="1">
      <c r="D99" s="181"/>
      <c r="E99" s="65" t="s">
        <v>149</v>
      </c>
      <c r="F99" s="181"/>
      <c r="G99" s="208"/>
      <c r="H99" s="181"/>
    </row>
    <row r="100" spans="4:8" ht="32.25" thickBot="1">
      <c r="D100" s="69" t="s">
        <v>42</v>
      </c>
      <c r="E100" s="70" t="s">
        <v>150</v>
      </c>
      <c r="F100" s="65" t="s">
        <v>94</v>
      </c>
      <c r="G100" s="65" t="s">
        <v>94</v>
      </c>
      <c r="H100" s="65"/>
    </row>
    <row r="101" spans="4:8" ht="32.25" thickBot="1">
      <c r="D101" s="69" t="s">
        <v>17</v>
      </c>
      <c r="E101" s="70" t="s">
        <v>151</v>
      </c>
      <c r="F101" s="65" t="s">
        <v>94</v>
      </c>
      <c r="G101" s="65" t="s">
        <v>94</v>
      </c>
      <c r="H101" s="65"/>
    </row>
    <row r="102" spans="4:8" ht="32.25" thickBot="1">
      <c r="D102" s="69" t="s">
        <v>18</v>
      </c>
      <c r="E102" s="70" t="s">
        <v>152</v>
      </c>
      <c r="F102" s="65"/>
      <c r="G102" s="65"/>
      <c r="H102" s="65"/>
    </row>
    <row r="103" spans="4:8" ht="16.5" thickBot="1">
      <c r="D103" s="69" t="s">
        <v>80</v>
      </c>
      <c r="E103" s="70" t="s">
        <v>153</v>
      </c>
      <c r="F103" s="65"/>
      <c r="G103" s="65"/>
      <c r="H103" s="65"/>
    </row>
    <row r="104" spans="4:8" ht="409.5" customHeight="1">
      <c r="D104" s="180">
        <v>3</v>
      </c>
      <c r="E104" s="12" t="s">
        <v>155</v>
      </c>
      <c r="F104" s="180"/>
      <c r="G104" s="180"/>
      <c r="H104" s="180"/>
    </row>
    <row r="105" spans="4:8" ht="24.75" customHeight="1" thickBot="1">
      <c r="D105" s="181"/>
      <c r="E105" s="65" t="s">
        <v>149</v>
      </c>
      <c r="F105" s="181"/>
      <c r="G105" s="181"/>
      <c r="H105" s="181"/>
    </row>
    <row r="106" spans="4:8" ht="32.25" thickBot="1">
      <c r="D106" s="69" t="s">
        <v>83</v>
      </c>
      <c r="E106" s="70" t="s">
        <v>150</v>
      </c>
      <c r="F106" s="65" t="s">
        <v>94</v>
      </c>
      <c r="G106" s="65" t="s">
        <v>94</v>
      </c>
      <c r="H106" s="65"/>
    </row>
    <row r="107" spans="4:8" ht="32.25" thickBot="1">
      <c r="D107" s="69" t="s">
        <v>20</v>
      </c>
      <c r="E107" s="70" t="s">
        <v>151</v>
      </c>
      <c r="F107" s="65" t="s">
        <v>94</v>
      </c>
      <c r="G107" s="65" t="s">
        <v>94</v>
      </c>
      <c r="H107" s="65"/>
    </row>
    <row r="108" spans="4:8" ht="32.25" thickBot="1">
      <c r="D108" s="69" t="s">
        <v>21</v>
      </c>
      <c r="E108" s="70" t="s">
        <v>152</v>
      </c>
      <c r="F108" s="65"/>
      <c r="G108" s="65"/>
      <c r="H108" s="65"/>
    </row>
    <row r="109" spans="4:8" ht="16.5" thickBot="1">
      <c r="D109" s="69" t="s">
        <v>22</v>
      </c>
      <c r="E109" s="70" t="s">
        <v>156</v>
      </c>
      <c r="F109" s="65"/>
      <c r="G109" s="65"/>
      <c r="H109" s="65"/>
    </row>
    <row r="110" spans="4:8" ht="409.5">
      <c r="D110" s="180">
        <v>4</v>
      </c>
      <c r="E110" s="12" t="s">
        <v>157</v>
      </c>
      <c r="F110" s="180"/>
      <c r="G110" s="180"/>
      <c r="H110" s="180"/>
    </row>
    <row r="111" spans="4:8" ht="26.25" customHeight="1" thickBot="1">
      <c r="D111" s="181"/>
      <c r="E111" s="65" t="s">
        <v>149</v>
      </c>
      <c r="F111" s="181"/>
      <c r="G111" s="181"/>
      <c r="H111" s="181"/>
    </row>
    <row r="112" spans="4:8" ht="32.25" thickBot="1">
      <c r="D112" s="69" t="s">
        <v>24</v>
      </c>
      <c r="E112" s="70" t="s">
        <v>150</v>
      </c>
      <c r="F112" s="65" t="s">
        <v>94</v>
      </c>
      <c r="G112" s="65" t="s">
        <v>94</v>
      </c>
      <c r="H112" s="65"/>
    </row>
    <row r="113" spans="4:8" ht="32.25" thickBot="1">
      <c r="D113" s="69" t="s">
        <v>132</v>
      </c>
      <c r="E113" s="70" t="s">
        <v>151</v>
      </c>
      <c r="F113" s="65" t="s">
        <v>94</v>
      </c>
      <c r="G113" s="65" t="s">
        <v>94</v>
      </c>
      <c r="H113" s="65"/>
    </row>
    <row r="114" spans="4:8" ht="32.25" thickBot="1">
      <c r="D114" s="69" t="s">
        <v>25</v>
      </c>
      <c r="E114" s="70" t="s">
        <v>152</v>
      </c>
      <c r="F114" s="65"/>
      <c r="G114" s="65"/>
      <c r="H114" s="65"/>
    </row>
    <row r="115" spans="4:8" ht="204.75" customHeight="1" thickBot="1">
      <c r="D115" s="69" t="s">
        <v>26</v>
      </c>
      <c r="E115" s="70" t="s">
        <v>153</v>
      </c>
      <c r="F115" s="65"/>
      <c r="G115" s="65"/>
      <c r="H115" s="65"/>
    </row>
    <row r="116" spans="4:8" ht="204.75" customHeight="1">
      <c r="D116" s="180">
        <v>5</v>
      </c>
      <c r="E116" s="180" t="s">
        <v>158</v>
      </c>
      <c r="F116" s="180">
        <v>0</v>
      </c>
      <c r="G116" s="180">
        <v>0</v>
      </c>
      <c r="H116" s="180">
        <v>0</v>
      </c>
    </row>
    <row r="117" spans="4:8" ht="30.75" customHeight="1" thickBot="1">
      <c r="D117" s="181"/>
      <c r="E117" s="181"/>
      <c r="F117" s="181"/>
      <c r="G117" s="181"/>
      <c r="H117" s="181"/>
    </row>
    <row r="118" spans="4:8" ht="252" customHeight="1">
      <c r="D118" s="180" t="s">
        <v>159</v>
      </c>
      <c r="E118" s="180" t="s">
        <v>177</v>
      </c>
      <c r="F118" s="180">
        <v>0</v>
      </c>
      <c r="G118" s="180">
        <v>0</v>
      </c>
      <c r="H118" s="180">
        <v>0</v>
      </c>
    </row>
    <row r="119" spans="4:8" ht="24" customHeight="1" thickBot="1">
      <c r="D119" s="181"/>
      <c r="E119" s="181"/>
      <c r="F119" s="181"/>
      <c r="G119" s="181"/>
      <c r="H119" s="181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182" t="s">
        <v>231</v>
      </c>
      <c r="E121" s="182"/>
      <c r="F121" s="182"/>
      <c r="G121" s="182"/>
      <c r="H121" s="182"/>
      <c r="I121" s="182"/>
      <c r="J121" s="182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26" t="s">
        <v>27</v>
      </c>
      <c r="E123" s="66" t="s">
        <v>160</v>
      </c>
      <c r="F123" s="138" t="s">
        <v>161</v>
      </c>
      <c r="G123" s="139"/>
      <c r="H123" s="139"/>
      <c r="I123" s="140"/>
      <c r="J123" s="138" t="s">
        <v>162</v>
      </c>
      <c r="K123" s="139"/>
      <c r="L123" s="139"/>
      <c r="M123" s="140"/>
      <c r="N123" s="138" t="s">
        <v>163</v>
      </c>
      <c r="O123" s="139"/>
      <c r="P123" s="139"/>
      <c r="Q123" s="140"/>
      <c r="R123" s="138" t="s">
        <v>164</v>
      </c>
      <c r="S123" s="139"/>
      <c r="T123" s="139"/>
      <c r="U123" s="140"/>
      <c r="V123" s="126" t="s">
        <v>175</v>
      </c>
      <c r="W123" s="126" t="s">
        <v>165</v>
      </c>
    </row>
    <row r="124" spans="4:23" ht="9.75" customHeight="1" thickBot="1">
      <c r="D124" s="137"/>
      <c r="E124" s="18" t="s">
        <v>32</v>
      </c>
      <c r="F124" s="141"/>
      <c r="G124" s="142"/>
      <c r="H124" s="142"/>
      <c r="I124" s="143"/>
      <c r="J124" s="141"/>
      <c r="K124" s="142"/>
      <c r="L124" s="142"/>
      <c r="M124" s="143"/>
      <c r="N124" s="141"/>
      <c r="O124" s="142"/>
      <c r="P124" s="142"/>
      <c r="Q124" s="143"/>
      <c r="R124" s="141"/>
      <c r="S124" s="142"/>
      <c r="T124" s="142"/>
      <c r="U124" s="143"/>
      <c r="V124" s="137"/>
      <c r="W124" s="137"/>
    </row>
    <row r="125" spans="4:23" ht="16.5" customHeight="1" hidden="1" thickBot="1">
      <c r="D125" s="137"/>
      <c r="E125" s="12"/>
      <c r="F125" s="144"/>
      <c r="G125" s="145"/>
      <c r="H125" s="145"/>
      <c r="I125" s="146"/>
      <c r="J125" s="144"/>
      <c r="K125" s="145"/>
      <c r="L125" s="145"/>
      <c r="M125" s="146"/>
      <c r="N125" s="144"/>
      <c r="O125" s="145"/>
      <c r="P125" s="145"/>
      <c r="Q125" s="146"/>
      <c r="R125" s="144"/>
      <c r="S125" s="145"/>
      <c r="T125" s="145"/>
      <c r="U125" s="146"/>
      <c r="V125" s="137"/>
      <c r="W125" s="137"/>
    </row>
    <row r="126" spans="4:23" ht="15" customHeight="1">
      <c r="D126" s="134" t="s">
        <v>166</v>
      </c>
      <c r="E126" s="134" t="s">
        <v>166</v>
      </c>
      <c r="F126" s="126" t="s">
        <v>167</v>
      </c>
      <c r="G126" s="126" t="s">
        <v>168</v>
      </c>
      <c r="H126" s="126" t="s">
        <v>169</v>
      </c>
      <c r="I126" s="126" t="s">
        <v>170</v>
      </c>
      <c r="J126" s="126" t="s">
        <v>167</v>
      </c>
      <c r="K126" s="126" t="s">
        <v>168</v>
      </c>
      <c r="L126" s="126" t="s">
        <v>169</v>
      </c>
      <c r="M126" s="126" t="s">
        <v>170</v>
      </c>
      <c r="N126" s="126" t="s">
        <v>167</v>
      </c>
      <c r="O126" s="126" t="s">
        <v>171</v>
      </c>
      <c r="P126" s="126" t="s">
        <v>172</v>
      </c>
      <c r="Q126" s="126" t="s">
        <v>170</v>
      </c>
      <c r="R126" s="126" t="s">
        <v>167</v>
      </c>
      <c r="S126" s="126" t="s">
        <v>171</v>
      </c>
      <c r="T126" s="126" t="s">
        <v>172</v>
      </c>
      <c r="U126" s="126" t="s">
        <v>170</v>
      </c>
      <c r="V126" s="137"/>
      <c r="W126" s="137"/>
    </row>
    <row r="127" spans="4:23" ht="1.5" customHeight="1" thickBot="1">
      <c r="D127" s="135"/>
      <c r="E127" s="135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/>
      <c r="P131" s="74">
        <f>G108</f>
        <v>0</v>
      </c>
      <c r="Q131" s="75">
        <f>G109</f>
        <v>0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56" t="s">
        <v>185</v>
      </c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4:15" ht="15" customHeight="1"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4:15" ht="15" customHeight="1"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4:15" ht="15" customHeight="1"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4:15" ht="15" customHeight="1"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4:15" ht="15" customHeight="1"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4:15" ht="15" customHeight="1"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4:15" ht="15" customHeight="1"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4:15" ht="29.25" customHeight="1"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18" t="s">
        <v>186</v>
      </c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</row>
    <row r="149" spans="4:20" ht="15" customHeight="1"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</row>
    <row r="150" ht="15.75" thickBot="1"/>
    <row r="151" spans="4:21" ht="15.75" customHeight="1" thickBot="1">
      <c r="D151" s="9" t="s">
        <v>27</v>
      </c>
      <c r="E151" s="66" t="s">
        <v>107</v>
      </c>
      <c r="F151" s="177" t="s">
        <v>108</v>
      </c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209" t="s">
        <v>232</v>
      </c>
    </row>
    <row r="152" spans="4:21" ht="22.5" customHeight="1" thickBot="1">
      <c r="D152" s="88"/>
      <c r="E152" s="12"/>
      <c r="F152" s="177" t="s">
        <v>109</v>
      </c>
      <c r="G152" s="178"/>
      <c r="H152" s="179"/>
      <c r="I152" s="177" t="s">
        <v>110</v>
      </c>
      <c r="J152" s="178"/>
      <c r="K152" s="179"/>
      <c r="L152" s="177" t="s">
        <v>111</v>
      </c>
      <c r="M152" s="178"/>
      <c r="N152" s="179"/>
      <c r="O152" s="177" t="s">
        <v>112</v>
      </c>
      <c r="P152" s="178"/>
      <c r="Q152" s="179"/>
      <c r="R152" s="177" t="s">
        <v>113</v>
      </c>
      <c r="S152" s="178"/>
      <c r="T152" s="179"/>
      <c r="U152" s="210"/>
    </row>
    <row r="153" spans="4:21" ht="15" customHeight="1">
      <c r="D153" s="236"/>
      <c r="E153" s="236"/>
      <c r="F153" s="209">
        <v>2018</v>
      </c>
      <c r="G153" s="209">
        <v>2019</v>
      </c>
      <c r="H153" s="209" t="s">
        <v>225</v>
      </c>
      <c r="I153" s="209">
        <f>F153</f>
        <v>2018</v>
      </c>
      <c r="J153" s="209">
        <f>G153</f>
        <v>2019</v>
      </c>
      <c r="K153" s="209" t="s">
        <v>225</v>
      </c>
      <c r="L153" s="209">
        <f>F153</f>
        <v>2018</v>
      </c>
      <c r="M153" s="209">
        <f>G153</f>
        <v>2019</v>
      </c>
      <c r="N153" s="209" t="s">
        <v>225</v>
      </c>
      <c r="O153" s="209">
        <f>F153</f>
        <v>2018</v>
      </c>
      <c r="P153" s="209">
        <f>G153</f>
        <v>2019</v>
      </c>
      <c r="Q153" s="209" t="s">
        <v>225</v>
      </c>
      <c r="R153" s="209">
        <f>F153</f>
        <v>2018</v>
      </c>
      <c r="S153" s="209">
        <f>G153</f>
        <v>2019</v>
      </c>
      <c r="T153" s="209" t="s">
        <v>225</v>
      </c>
      <c r="U153" s="210"/>
    </row>
    <row r="154" spans="4:21" ht="15" customHeight="1">
      <c r="D154" s="236"/>
      <c r="E154" s="236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</row>
    <row r="155" spans="4:21" ht="15">
      <c r="D155" s="236"/>
      <c r="E155" s="236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</row>
    <row r="156" spans="4:21" ht="15" customHeight="1">
      <c r="D156" s="236"/>
      <c r="E156" s="236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</row>
    <row r="157" spans="4:21" ht="15.75" customHeight="1" thickBot="1">
      <c r="D157" s="181"/>
      <c r="E157" s="18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124</v>
      </c>
      <c r="G159" s="122">
        <v>114</v>
      </c>
      <c r="H159" s="123">
        <f>G159/F159*100-100</f>
        <v>-8.064516129032256</v>
      </c>
      <c r="I159" s="122">
        <v>6</v>
      </c>
      <c r="J159" s="122">
        <v>7</v>
      </c>
      <c r="K159" s="124">
        <f>J159/I159*100-100</f>
        <v>16.66666666666667</v>
      </c>
      <c r="L159" s="53"/>
      <c r="M159" s="53"/>
      <c r="N159" s="90"/>
      <c r="O159" s="53"/>
      <c r="P159" s="53"/>
      <c r="Q159" s="90"/>
      <c r="R159" s="53"/>
      <c r="S159" s="115"/>
      <c r="T159" s="118"/>
      <c r="U159" s="120">
        <f>G159+J159+M159+P159+S159</f>
        <v>121</v>
      </c>
    </row>
    <row r="160" spans="4:21" ht="96.75" customHeight="1">
      <c r="D160" s="126">
        <v>2</v>
      </c>
      <c r="E160" s="153" t="s">
        <v>115</v>
      </c>
      <c r="F160" s="147">
        <v>124</v>
      </c>
      <c r="G160" s="147">
        <v>114</v>
      </c>
      <c r="H160" s="171">
        <v>-8.06</v>
      </c>
      <c r="I160" s="147">
        <v>6</v>
      </c>
      <c r="J160" s="147">
        <v>7</v>
      </c>
      <c r="K160" s="147">
        <v>17</v>
      </c>
      <c r="L160" s="128"/>
      <c r="M160" s="128"/>
      <c r="N160" s="132"/>
      <c r="O160" s="128"/>
      <c r="P160" s="128"/>
      <c r="Q160" s="132"/>
      <c r="R160" s="128"/>
      <c r="S160" s="167"/>
      <c r="T160" s="128"/>
      <c r="U160" s="185">
        <f aca="true" t="shared" si="2" ref="U160:U176">G160+J160+M160+P160+S160</f>
        <v>121</v>
      </c>
    </row>
    <row r="161" spans="4:21" ht="15.75" thickBot="1">
      <c r="D161" s="127"/>
      <c r="E161" s="135"/>
      <c r="F161" s="148"/>
      <c r="G161" s="148"/>
      <c r="H161" s="172"/>
      <c r="I161" s="148"/>
      <c r="J161" s="148"/>
      <c r="K161" s="148"/>
      <c r="L161" s="129"/>
      <c r="M161" s="129"/>
      <c r="N161" s="133"/>
      <c r="O161" s="129"/>
      <c r="P161" s="129"/>
      <c r="Q161" s="133"/>
      <c r="R161" s="129"/>
      <c r="S161" s="168"/>
      <c r="T161" s="239"/>
      <c r="U161" s="186"/>
    </row>
    <row r="162" spans="4:21" ht="175.5" customHeight="1">
      <c r="D162" s="126">
        <v>3</v>
      </c>
      <c r="E162" s="153" t="s">
        <v>116</v>
      </c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67"/>
      <c r="T162" s="175"/>
      <c r="U162" s="165">
        <f t="shared" si="2"/>
        <v>0</v>
      </c>
    </row>
    <row r="163" spans="4:21" ht="57" customHeight="1" thickBot="1">
      <c r="D163" s="127"/>
      <c r="E163" s="135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68"/>
      <c r="T163" s="176"/>
      <c r="U163" s="166"/>
    </row>
    <row r="164" spans="4:21" ht="30" customHeight="1" thickBot="1">
      <c r="D164" s="19" t="s">
        <v>83</v>
      </c>
      <c r="E164" s="52" t="s">
        <v>117</v>
      </c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115"/>
      <c r="T165" s="117"/>
      <c r="U165" s="121">
        <f t="shared" si="2"/>
        <v>0</v>
      </c>
    </row>
    <row r="166" spans="4:21" ht="96.75" customHeight="1">
      <c r="D166" s="126">
        <v>4</v>
      </c>
      <c r="E166" s="153" t="s">
        <v>119</v>
      </c>
      <c r="F166" s="147">
        <v>4</v>
      </c>
      <c r="G166" s="147">
        <v>4</v>
      </c>
      <c r="H166" s="147">
        <v>0</v>
      </c>
      <c r="I166" s="147">
        <v>4</v>
      </c>
      <c r="J166" s="147">
        <v>4</v>
      </c>
      <c r="K166" s="147">
        <v>0</v>
      </c>
      <c r="L166" s="128"/>
      <c r="M166" s="128"/>
      <c r="N166" s="132"/>
      <c r="O166" s="128"/>
      <c r="P166" s="128"/>
      <c r="Q166" s="132"/>
      <c r="R166" s="128"/>
      <c r="S166" s="167"/>
      <c r="T166" s="175"/>
      <c r="U166" s="165">
        <f t="shared" si="2"/>
        <v>8</v>
      </c>
    </row>
    <row r="167" spans="4:21" ht="27" customHeight="1" thickBot="1">
      <c r="D167" s="127"/>
      <c r="E167" s="135"/>
      <c r="F167" s="148"/>
      <c r="G167" s="148"/>
      <c r="H167" s="148"/>
      <c r="I167" s="148"/>
      <c r="J167" s="148"/>
      <c r="K167" s="148"/>
      <c r="L167" s="129"/>
      <c r="M167" s="129"/>
      <c r="N167" s="133"/>
      <c r="O167" s="129"/>
      <c r="P167" s="129"/>
      <c r="Q167" s="133"/>
      <c r="R167" s="129"/>
      <c r="S167" s="168"/>
      <c r="T167" s="176"/>
      <c r="U167" s="166"/>
    </row>
    <row r="168" spans="4:21" ht="63" customHeight="1">
      <c r="D168" s="126">
        <v>5</v>
      </c>
      <c r="E168" s="153" t="s">
        <v>120</v>
      </c>
      <c r="F168" s="147">
        <f>F160</f>
        <v>124</v>
      </c>
      <c r="G168" s="147">
        <f>G160</f>
        <v>114</v>
      </c>
      <c r="H168" s="171">
        <f>G168/F168*100-100</f>
        <v>-8.064516129032256</v>
      </c>
      <c r="I168" s="147">
        <v>6</v>
      </c>
      <c r="J168" s="147">
        <v>7</v>
      </c>
      <c r="K168" s="147">
        <v>17</v>
      </c>
      <c r="L168" s="132"/>
      <c r="M168" s="132"/>
      <c r="N168" s="132"/>
      <c r="O168" s="132"/>
      <c r="P168" s="132"/>
      <c r="Q168" s="132"/>
      <c r="R168" s="132"/>
      <c r="S168" s="161"/>
      <c r="T168" s="169"/>
      <c r="U168" s="159">
        <f t="shared" si="2"/>
        <v>121</v>
      </c>
    </row>
    <row r="169" spans="4:21" ht="15.75" thickBot="1">
      <c r="D169" s="127"/>
      <c r="E169" s="135"/>
      <c r="F169" s="148"/>
      <c r="G169" s="148"/>
      <c r="H169" s="172" t="e">
        <f>G169/F169*100-100</f>
        <v>#DIV/0!</v>
      </c>
      <c r="I169" s="148"/>
      <c r="J169" s="148"/>
      <c r="K169" s="148"/>
      <c r="L169" s="133"/>
      <c r="M169" s="133"/>
      <c r="N169" s="133"/>
      <c r="O169" s="133"/>
      <c r="P169" s="133"/>
      <c r="Q169" s="133"/>
      <c r="R169" s="133"/>
      <c r="S169" s="162"/>
      <c r="T169" s="170"/>
      <c r="U169" s="160"/>
    </row>
    <row r="170" spans="4:21" ht="63" customHeight="1">
      <c r="D170" s="126">
        <v>6</v>
      </c>
      <c r="E170" s="153" t="s">
        <v>121</v>
      </c>
      <c r="F170" s="147">
        <v>127</v>
      </c>
      <c r="G170" s="147">
        <v>111</v>
      </c>
      <c r="H170" s="171">
        <f>G170/F170*100-100</f>
        <v>-12.5984251968504</v>
      </c>
      <c r="I170" s="147">
        <v>6</v>
      </c>
      <c r="J170" s="147">
        <v>5</v>
      </c>
      <c r="K170" s="173">
        <f>J170/I170*100-100</f>
        <v>-16.666666666666657</v>
      </c>
      <c r="L170" s="132"/>
      <c r="M170" s="132"/>
      <c r="N170" s="132"/>
      <c r="O170" s="132"/>
      <c r="P170" s="132"/>
      <c r="Q170" s="132"/>
      <c r="R170" s="132"/>
      <c r="S170" s="161"/>
      <c r="T170" s="163"/>
      <c r="U170" s="165">
        <f t="shared" si="2"/>
        <v>116</v>
      </c>
    </row>
    <row r="171" spans="4:21" ht="15.75" thickBot="1">
      <c r="D171" s="127"/>
      <c r="E171" s="135"/>
      <c r="F171" s="148"/>
      <c r="G171" s="148"/>
      <c r="H171" s="172" t="e">
        <f>G171/F171*100-100</f>
        <v>#DIV/0!</v>
      </c>
      <c r="I171" s="148"/>
      <c r="J171" s="148"/>
      <c r="K171" s="174"/>
      <c r="L171" s="133"/>
      <c r="M171" s="133"/>
      <c r="N171" s="133"/>
      <c r="O171" s="133"/>
      <c r="P171" s="133"/>
      <c r="Q171" s="133"/>
      <c r="R171" s="133"/>
      <c r="S171" s="162"/>
      <c r="T171" s="164"/>
      <c r="U171" s="166"/>
    </row>
    <row r="172" spans="4:21" ht="153" customHeight="1">
      <c r="D172" s="126">
        <v>7</v>
      </c>
      <c r="E172" s="153" t="s">
        <v>122</v>
      </c>
      <c r="F172" s="147">
        <v>0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28"/>
      <c r="M172" s="128"/>
      <c r="N172" s="128"/>
      <c r="O172" s="128"/>
      <c r="P172" s="128"/>
      <c r="Q172" s="128"/>
      <c r="R172" s="128"/>
      <c r="S172" s="167"/>
      <c r="T172" s="157"/>
      <c r="U172" s="159">
        <f t="shared" si="2"/>
        <v>0</v>
      </c>
    </row>
    <row r="173" spans="4:21" ht="53.25" customHeight="1" thickBot="1">
      <c r="D173" s="127"/>
      <c r="E173" s="135"/>
      <c r="F173" s="148"/>
      <c r="G173" s="148"/>
      <c r="H173" s="148"/>
      <c r="I173" s="148"/>
      <c r="J173" s="148"/>
      <c r="K173" s="148"/>
      <c r="L173" s="129"/>
      <c r="M173" s="129"/>
      <c r="N173" s="129"/>
      <c r="O173" s="129"/>
      <c r="P173" s="129"/>
      <c r="Q173" s="129"/>
      <c r="R173" s="129"/>
      <c r="S173" s="168"/>
      <c r="T173" s="158"/>
      <c r="U173" s="160"/>
    </row>
    <row r="174" spans="4:21" ht="23.25" thickBot="1">
      <c r="D174" s="19" t="s">
        <v>181</v>
      </c>
      <c r="E174" s="52" t="s">
        <v>123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53"/>
      <c r="M174" s="53"/>
      <c r="N174" s="53"/>
      <c r="O174" s="53"/>
      <c r="P174" s="53"/>
      <c r="Q174" s="53"/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53"/>
      <c r="M175" s="53"/>
      <c r="N175" s="53"/>
      <c r="O175" s="53"/>
      <c r="P175" s="53"/>
      <c r="Q175" s="53"/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55"/>
      <c r="G176" s="55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116"/>
      <c r="T176" s="119"/>
      <c r="U176" s="120">
        <f t="shared" si="2"/>
        <v>0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49" t="s">
        <v>126</v>
      </c>
      <c r="E183" s="199"/>
      <c r="F183" s="150"/>
      <c r="G183" s="149">
        <v>15</v>
      </c>
      <c r="H183" s="150"/>
      <c r="I183" s="149">
        <v>150</v>
      </c>
      <c r="J183" s="150"/>
      <c r="K183" s="149">
        <v>250</v>
      </c>
      <c r="L183" s="150"/>
      <c r="M183" s="149">
        <v>670</v>
      </c>
      <c r="N183" s="150"/>
    </row>
    <row r="184" spans="4:14" ht="16.5" customHeight="1" thickBot="1">
      <c r="D184" s="151"/>
      <c r="E184" s="200"/>
      <c r="F184" s="152"/>
      <c r="G184" s="151"/>
      <c r="H184" s="152"/>
      <c r="I184" s="151"/>
      <c r="J184" s="152"/>
      <c r="K184" s="151"/>
      <c r="L184" s="152"/>
      <c r="M184" s="151"/>
      <c r="N184" s="152"/>
    </row>
    <row r="185" spans="4:14" ht="110.25" customHeight="1" thickBot="1">
      <c r="D185" s="255" t="s">
        <v>85</v>
      </c>
      <c r="E185" s="256"/>
      <c r="F185" s="257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30" t="s">
        <v>128</v>
      </c>
      <c r="E186" s="130" t="s">
        <v>129</v>
      </c>
      <c r="F186" s="130" t="s">
        <v>130</v>
      </c>
      <c r="G186" s="154"/>
      <c r="H186" s="154"/>
      <c r="I186" s="154"/>
      <c r="J186" s="154"/>
      <c r="K186" s="154"/>
      <c r="L186" s="154"/>
      <c r="M186" s="154"/>
      <c r="N186" s="154"/>
    </row>
    <row r="187" spans="4:14" ht="15.75" thickBot="1">
      <c r="D187" s="131"/>
      <c r="E187" s="131"/>
      <c r="F187" s="131"/>
      <c r="G187" s="155"/>
      <c r="H187" s="155"/>
      <c r="I187" s="155"/>
      <c r="J187" s="155"/>
      <c r="K187" s="155"/>
      <c r="L187" s="155"/>
      <c r="M187" s="155"/>
      <c r="N187" s="155"/>
    </row>
    <row r="188" spans="4:14" ht="16.5" thickBot="1">
      <c r="D188" s="130" t="s">
        <v>131</v>
      </c>
      <c r="E188" s="130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36"/>
      <c r="E189" s="131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36"/>
      <c r="E190" s="130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31"/>
      <c r="E191" s="131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30">
        <v>750</v>
      </c>
      <c r="E192" s="130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36"/>
      <c r="E193" s="131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36"/>
      <c r="E194" s="130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31"/>
      <c r="E195" s="131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30">
        <v>1000</v>
      </c>
      <c r="E196" s="130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36"/>
      <c r="E197" s="131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36"/>
      <c r="E198" s="130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36"/>
      <c r="E199" s="131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56" t="s">
        <v>233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</row>
    <row r="208" spans="4:14" ht="15" customHeight="1"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</row>
    <row r="209" spans="4:14" ht="15" customHeight="1"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</row>
    <row r="210" spans="4:14" ht="15" customHeight="1"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</row>
    <row r="211" spans="4:14" ht="15.75" customHeight="1" thickBot="1"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</row>
    <row r="212" spans="4:21" ht="15.75" thickBot="1">
      <c r="D212" s="9" t="s">
        <v>27</v>
      </c>
      <c r="E212" s="138" t="s">
        <v>44</v>
      </c>
      <c r="F212" s="140"/>
      <c r="G212" s="177" t="s">
        <v>45</v>
      </c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9"/>
    </row>
    <row r="213" spans="4:21" ht="22.5" customHeight="1" thickBot="1">
      <c r="D213" s="17"/>
      <c r="E213" s="144" t="s">
        <v>46</v>
      </c>
      <c r="F213" s="146"/>
      <c r="G213" s="177" t="s">
        <v>47</v>
      </c>
      <c r="H213" s="178"/>
      <c r="I213" s="179"/>
      <c r="J213" s="177" t="s">
        <v>48</v>
      </c>
      <c r="K213" s="178"/>
      <c r="L213" s="179"/>
      <c r="M213" s="177" t="s">
        <v>49</v>
      </c>
      <c r="N213" s="178"/>
      <c r="O213" s="179"/>
      <c r="P213" s="177" t="s">
        <v>50</v>
      </c>
      <c r="Q213" s="178"/>
      <c r="R213" s="179"/>
      <c r="S213" s="177" t="s">
        <v>28</v>
      </c>
      <c r="T213" s="178"/>
      <c r="U213" s="179"/>
    </row>
    <row r="214" spans="4:21" ht="15">
      <c r="D214" s="180"/>
      <c r="E214" s="248"/>
      <c r="F214" s="249"/>
      <c r="G214" s="126" t="s">
        <v>51</v>
      </c>
      <c r="H214" s="126" t="s">
        <v>84</v>
      </c>
      <c r="I214" s="18" t="s">
        <v>54</v>
      </c>
      <c r="J214" s="126" t="s">
        <v>51</v>
      </c>
      <c r="K214" s="18" t="s">
        <v>52</v>
      </c>
      <c r="L214" s="18" t="s">
        <v>54</v>
      </c>
      <c r="M214" s="126" t="s">
        <v>51</v>
      </c>
      <c r="N214" s="18" t="s">
        <v>52</v>
      </c>
      <c r="O214" s="18" t="s">
        <v>54</v>
      </c>
      <c r="P214" s="126" t="s">
        <v>51</v>
      </c>
      <c r="Q214" s="18" t="s">
        <v>52</v>
      </c>
      <c r="R214" s="18" t="s">
        <v>54</v>
      </c>
      <c r="S214" s="126" t="s">
        <v>51</v>
      </c>
      <c r="T214" s="18" t="s">
        <v>52</v>
      </c>
      <c r="U214" s="18" t="s">
        <v>54</v>
      </c>
    </row>
    <row r="215" spans="4:21" ht="15">
      <c r="D215" s="236"/>
      <c r="E215" s="250"/>
      <c r="F215" s="251"/>
      <c r="G215" s="137"/>
      <c r="H215" s="137"/>
      <c r="I215" s="18" t="s">
        <v>55</v>
      </c>
      <c r="J215" s="137"/>
      <c r="K215" s="18" t="s">
        <v>53</v>
      </c>
      <c r="L215" s="18" t="s">
        <v>55</v>
      </c>
      <c r="M215" s="137"/>
      <c r="N215" s="18" t="s">
        <v>53</v>
      </c>
      <c r="O215" s="18" t="s">
        <v>55</v>
      </c>
      <c r="P215" s="137"/>
      <c r="Q215" s="18" t="s">
        <v>53</v>
      </c>
      <c r="R215" s="18" t="s">
        <v>55</v>
      </c>
      <c r="S215" s="137"/>
      <c r="T215" s="18" t="s">
        <v>53</v>
      </c>
      <c r="U215" s="18" t="s">
        <v>55</v>
      </c>
    </row>
    <row r="216" spans="4:21" ht="15.75">
      <c r="D216" s="236"/>
      <c r="E216" s="250"/>
      <c r="F216" s="251"/>
      <c r="G216" s="137"/>
      <c r="H216" s="137"/>
      <c r="I216" s="18" t="s">
        <v>56</v>
      </c>
      <c r="J216" s="137"/>
      <c r="K216" s="12"/>
      <c r="L216" s="18" t="s">
        <v>56</v>
      </c>
      <c r="M216" s="137"/>
      <c r="N216" s="12"/>
      <c r="O216" s="18" t="s">
        <v>56</v>
      </c>
      <c r="P216" s="137"/>
      <c r="Q216" s="12"/>
      <c r="R216" s="18" t="s">
        <v>56</v>
      </c>
      <c r="S216" s="137"/>
      <c r="T216" s="12"/>
      <c r="U216" s="18" t="s">
        <v>56</v>
      </c>
    </row>
    <row r="217" spans="4:21" ht="15.75" thickBot="1">
      <c r="D217" s="181"/>
      <c r="E217" s="252"/>
      <c r="F217" s="253"/>
      <c r="G217" s="127"/>
      <c r="H217" s="127"/>
      <c r="I217" s="11" t="s">
        <v>57</v>
      </c>
      <c r="J217" s="127"/>
      <c r="K217" s="13"/>
      <c r="L217" s="11" t="s">
        <v>57</v>
      </c>
      <c r="M217" s="127"/>
      <c r="N217" s="13"/>
      <c r="O217" s="11" t="s">
        <v>57</v>
      </c>
      <c r="P217" s="127"/>
      <c r="Q217" s="13"/>
      <c r="R217" s="11" t="s">
        <v>57</v>
      </c>
      <c r="S217" s="127"/>
      <c r="T217" s="13"/>
      <c r="U217" s="11" t="s">
        <v>57</v>
      </c>
    </row>
    <row r="218" spans="4:21" ht="15.75" thickBot="1">
      <c r="D218" s="10">
        <v>1</v>
      </c>
      <c r="E218" s="177">
        <v>2</v>
      </c>
      <c r="F218" s="179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237" t="s">
        <v>58</v>
      </c>
      <c r="F219" s="238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237" t="s">
        <v>59</v>
      </c>
      <c r="F220" s="238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237" t="s">
        <v>60</v>
      </c>
      <c r="F221" s="238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237" t="s">
        <v>61</v>
      </c>
      <c r="F222" s="238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237" t="s">
        <v>62</v>
      </c>
      <c r="F223" s="238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237" t="s">
        <v>63</v>
      </c>
      <c r="F224" s="238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237" t="s">
        <v>64</v>
      </c>
      <c r="F225" s="238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240" t="s">
        <v>65</v>
      </c>
      <c r="F226" s="241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234" t="s">
        <v>66</v>
      </c>
      <c r="F227" s="235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234" t="s">
        <v>67</v>
      </c>
      <c r="F228" s="235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234" t="s">
        <v>68</v>
      </c>
      <c r="F229" s="235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234" t="s">
        <v>60</v>
      </c>
      <c r="F230" s="235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234" t="s">
        <v>61</v>
      </c>
      <c r="F231" s="235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234" t="s">
        <v>62</v>
      </c>
      <c r="F232" s="235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237" t="s">
        <v>69</v>
      </c>
      <c r="F233" s="238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237" t="s">
        <v>64</v>
      </c>
      <c r="F234" s="238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237" t="s">
        <v>70</v>
      </c>
      <c r="F235" s="238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237" t="s">
        <v>71</v>
      </c>
      <c r="F236" s="238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237" t="s">
        <v>72</v>
      </c>
      <c r="F237" s="238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237" t="s">
        <v>73</v>
      </c>
      <c r="F238" s="238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237" t="s">
        <v>64</v>
      </c>
      <c r="F239" s="238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42" t="s">
        <v>145</v>
      </c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30" t="s">
        <v>29</v>
      </c>
      <c r="F243" s="130" t="s">
        <v>139</v>
      </c>
      <c r="G243" s="130" t="s">
        <v>133</v>
      </c>
      <c r="H243" s="130" t="s">
        <v>140</v>
      </c>
      <c r="I243" s="130" t="s">
        <v>134</v>
      </c>
      <c r="J243" s="130" t="s">
        <v>135</v>
      </c>
      <c r="K243" s="130" t="s">
        <v>141</v>
      </c>
      <c r="L243" s="130" t="s">
        <v>142</v>
      </c>
      <c r="M243" s="130" t="s">
        <v>143</v>
      </c>
      <c r="N243" s="130" t="s">
        <v>136</v>
      </c>
      <c r="O243" s="130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246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246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247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30">
        <v>1</v>
      </c>
      <c r="F248" s="180" t="s">
        <v>188</v>
      </c>
      <c r="G248" s="243" t="s">
        <v>189</v>
      </c>
      <c r="H248" s="243" t="s">
        <v>190</v>
      </c>
      <c r="I248" s="59" t="s">
        <v>191</v>
      </c>
      <c r="J248" s="58" t="s">
        <v>137</v>
      </c>
      <c r="K248" s="243" t="s">
        <v>138</v>
      </c>
      <c r="L248" s="130">
        <v>6467</v>
      </c>
      <c r="M248" s="130">
        <v>5</v>
      </c>
      <c r="N248" s="130">
        <v>5</v>
      </c>
      <c r="O248" s="130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36"/>
      <c r="F249" s="236"/>
      <c r="G249" s="244"/>
      <c r="H249" s="244"/>
      <c r="I249" s="59"/>
      <c r="J249" s="58" t="s">
        <v>193</v>
      </c>
      <c r="K249" s="244"/>
      <c r="L249" s="136"/>
      <c r="M249" s="136"/>
      <c r="N249" s="136"/>
      <c r="O249" s="246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36"/>
      <c r="F250" s="236"/>
      <c r="G250" s="244"/>
      <c r="H250" s="244"/>
      <c r="I250" s="59"/>
      <c r="J250" s="51"/>
      <c r="K250" s="244"/>
      <c r="L250" s="136"/>
      <c r="M250" s="136"/>
      <c r="N250" s="136"/>
      <c r="O250" s="246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36"/>
      <c r="F251" s="236"/>
      <c r="G251" s="244"/>
      <c r="H251" s="244"/>
      <c r="I251" s="59"/>
      <c r="J251" s="51"/>
      <c r="K251" s="244"/>
      <c r="L251" s="136"/>
      <c r="M251" s="136"/>
      <c r="N251" s="136"/>
      <c r="O251" s="246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31"/>
      <c r="F252" s="181"/>
      <c r="G252" s="245"/>
      <c r="H252" s="245"/>
      <c r="I252" s="101" t="s">
        <v>192</v>
      </c>
      <c r="J252" s="13"/>
      <c r="K252" s="245"/>
      <c r="L252" s="131"/>
      <c r="M252" s="131"/>
      <c r="N252" s="131"/>
      <c r="O252" s="247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>
      <c r="E258" s="130">
        <v>1</v>
      </c>
      <c r="F258" s="12" t="s">
        <v>31</v>
      </c>
      <c r="G258" s="130" t="s">
        <v>180</v>
      </c>
      <c r="H258" s="130" t="s">
        <v>191</v>
      </c>
    </row>
    <row r="259" spans="5:8" ht="1.5" customHeight="1" hidden="1">
      <c r="E259" s="136"/>
      <c r="F259" s="12" t="s">
        <v>32</v>
      </c>
      <c r="G259" s="136"/>
      <c r="H259" s="136"/>
    </row>
    <row r="260" spans="5:8" ht="78.75">
      <c r="E260" s="136"/>
      <c r="F260" s="12" t="s">
        <v>33</v>
      </c>
      <c r="G260" s="136"/>
      <c r="H260" s="136"/>
    </row>
    <row r="261" spans="5:8" ht="15" customHeight="1" hidden="1">
      <c r="E261" s="136"/>
      <c r="F261" s="12" t="s">
        <v>32</v>
      </c>
      <c r="G261" s="136"/>
      <c r="H261" s="136"/>
    </row>
    <row r="262" spans="5:8" ht="120" customHeight="1" thickBot="1">
      <c r="E262" s="131"/>
      <c r="F262" s="65" t="s">
        <v>34</v>
      </c>
      <c r="G262" s="131"/>
      <c r="H262" s="131"/>
    </row>
    <row r="263" spans="5:8" ht="77.25" customHeight="1">
      <c r="E263" s="130">
        <v>2</v>
      </c>
      <c r="F263" s="180" t="s">
        <v>35</v>
      </c>
      <c r="G263" s="130" t="s">
        <v>36</v>
      </c>
      <c r="H263" s="130"/>
    </row>
    <row r="264" spans="5:14" ht="97.5" customHeight="1" thickBot="1">
      <c r="E264" s="131"/>
      <c r="F264" s="181"/>
      <c r="G264" s="131"/>
      <c r="H264" s="131"/>
      <c r="N264" s="14" t="s">
        <v>32</v>
      </c>
    </row>
    <row r="265" spans="5:8" ht="15" customHeight="1" hidden="1">
      <c r="E265" s="259" t="s">
        <v>42</v>
      </c>
      <c r="F265" s="180" t="s">
        <v>37</v>
      </c>
      <c r="G265" s="130" t="s">
        <v>36</v>
      </c>
      <c r="H265" s="130"/>
    </row>
    <row r="266" spans="5:8" ht="115.5" customHeight="1" thickBot="1">
      <c r="E266" s="260"/>
      <c r="F266" s="181"/>
      <c r="G266" s="131"/>
      <c r="H266" s="131"/>
    </row>
    <row r="267" spans="5:8" ht="15" customHeight="1" hidden="1">
      <c r="E267" s="259" t="s">
        <v>17</v>
      </c>
      <c r="F267" s="180" t="s">
        <v>38</v>
      </c>
      <c r="G267" s="130" t="s">
        <v>36</v>
      </c>
      <c r="H267" s="130"/>
    </row>
    <row r="268" spans="5:8" ht="180.75" customHeight="1" thickBot="1">
      <c r="E268" s="260"/>
      <c r="F268" s="181"/>
      <c r="G268" s="131"/>
      <c r="H268" s="131"/>
    </row>
    <row r="269" spans="5:8" ht="15.75" customHeight="1" hidden="1">
      <c r="E269" s="130">
        <v>3</v>
      </c>
      <c r="F269" s="180" t="s">
        <v>39</v>
      </c>
      <c r="G269" s="130" t="s">
        <v>40</v>
      </c>
      <c r="H269" s="207">
        <v>1</v>
      </c>
    </row>
    <row r="270" spans="5:8" ht="215.25" customHeight="1" thickBot="1">
      <c r="E270" s="131"/>
      <c r="F270" s="181"/>
      <c r="G270" s="131"/>
      <c r="H270" s="208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125">
        <v>5</v>
      </c>
    </row>
  </sheetData>
  <sheetProtection/>
  <mergeCells count="334"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  <mergeCell ref="L153:L157"/>
    <mergeCell ref="D55:I55"/>
    <mergeCell ref="D56:I56"/>
    <mergeCell ref="D57:D59"/>
    <mergeCell ref="E57:E59"/>
    <mergeCell ref="F57:F59"/>
    <mergeCell ref="D61:I61"/>
    <mergeCell ref="D62:J62"/>
    <mergeCell ref="D153:D157"/>
    <mergeCell ref="G153:G157"/>
    <mergeCell ref="D31:O33"/>
    <mergeCell ref="E92:E93"/>
    <mergeCell ref="E267:E268"/>
    <mergeCell ref="F267:F268"/>
    <mergeCell ref="G267:G268"/>
    <mergeCell ref="H267:H268"/>
    <mergeCell ref="E265:E266"/>
    <mergeCell ref="F265:F266"/>
    <mergeCell ref="G265:G266"/>
    <mergeCell ref="H265:H266"/>
    <mergeCell ref="I183:J184"/>
    <mergeCell ref="D183:F184"/>
    <mergeCell ref="D185:F185"/>
    <mergeCell ref="D186:D187"/>
    <mergeCell ref="E186:E187"/>
    <mergeCell ref="F186:F187"/>
    <mergeCell ref="G186:G187"/>
    <mergeCell ref="H186:H187"/>
    <mergeCell ref="I186:I187"/>
    <mergeCell ref="J186:J187"/>
    <mergeCell ref="E196:E197"/>
    <mergeCell ref="E198:E199"/>
    <mergeCell ref="E194:E195"/>
    <mergeCell ref="D207:N211"/>
    <mergeCell ref="G213:I213"/>
    <mergeCell ref="E212:F212"/>
    <mergeCell ref="G212:U212"/>
    <mergeCell ref="J213:L213"/>
    <mergeCell ref="S213:U213"/>
    <mergeCell ref="G243:G246"/>
    <mergeCell ref="E231:F231"/>
    <mergeCell ref="E232:F232"/>
    <mergeCell ref="E233:F233"/>
    <mergeCell ref="D166:D167"/>
    <mergeCell ref="E166:E167"/>
    <mergeCell ref="F166:F167"/>
    <mergeCell ref="E213:F213"/>
    <mergeCell ref="G166:G167"/>
    <mergeCell ref="D196:D199"/>
    <mergeCell ref="D160:D161"/>
    <mergeCell ref="E160:E161"/>
    <mergeCell ref="F160:F161"/>
    <mergeCell ref="H160:H161"/>
    <mergeCell ref="I160:I161"/>
    <mergeCell ref="J160:J161"/>
    <mergeCell ref="J153:J157"/>
    <mergeCell ref="G160:G161"/>
    <mergeCell ref="E153:E157"/>
    <mergeCell ref="F153:F157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214:D217"/>
    <mergeCell ref="E214:F217"/>
    <mergeCell ref="G214:G217"/>
    <mergeCell ref="J214:J217"/>
    <mergeCell ref="F243:F246"/>
    <mergeCell ref="E234:F234"/>
    <mergeCell ref="E226:F226"/>
    <mergeCell ref="S214:S217"/>
    <mergeCell ref="E218:F218"/>
    <mergeCell ref="E263:E264"/>
    <mergeCell ref="F263:F264"/>
    <mergeCell ref="G263:G264"/>
    <mergeCell ref="H263:H264"/>
    <mergeCell ref="E239:F239"/>
    <mergeCell ref="D241:N241"/>
    <mergeCell ref="G248:G252"/>
    <mergeCell ref="E236:F236"/>
    <mergeCell ref="E237:F237"/>
    <mergeCell ref="E238:F238"/>
    <mergeCell ref="M248:M252"/>
    <mergeCell ref="N248:N252"/>
    <mergeCell ref="E229:F229"/>
    <mergeCell ref="H248:H252"/>
    <mergeCell ref="I243:I246"/>
    <mergeCell ref="J243:J246"/>
    <mergeCell ref="E243:E246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E269:E270"/>
    <mergeCell ref="F269:F270"/>
    <mergeCell ref="G269:G270"/>
    <mergeCell ref="H269:H270"/>
    <mergeCell ref="E219:F219"/>
    <mergeCell ref="E227:F227"/>
    <mergeCell ref="E228:F228"/>
    <mergeCell ref="E258:E262"/>
    <mergeCell ref="G258:G262"/>
    <mergeCell ref="H258:H262"/>
    <mergeCell ref="M213:O213"/>
    <mergeCell ref="P213:R213"/>
    <mergeCell ref="E230:F230"/>
    <mergeCell ref="E248:E252"/>
    <mergeCell ref="F248:F252"/>
    <mergeCell ref="E235:F235"/>
    <mergeCell ref="E220:F220"/>
    <mergeCell ref="E221:F221"/>
    <mergeCell ref="E222:F222"/>
    <mergeCell ref="E223:F223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D88:D89"/>
    <mergeCell ref="E88:E89"/>
    <mergeCell ref="D116:D117"/>
    <mergeCell ref="E116:E117"/>
    <mergeCell ref="F116:F117"/>
    <mergeCell ref="G116:G117"/>
    <mergeCell ref="F110:F111"/>
    <mergeCell ref="G110:G111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D87:H87"/>
    <mergeCell ref="Q160:Q161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E118:E119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D126:D127"/>
    <mergeCell ref="S166:S167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U166:U167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8:S169"/>
    <mergeCell ref="R168:R169"/>
    <mergeCell ref="M168:M169"/>
    <mergeCell ref="N168:N169"/>
    <mergeCell ref="O168:O169"/>
    <mergeCell ref="T166:T167"/>
    <mergeCell ref="M166:M167"/>
    <mergeCell ref="N166:N167"/>
    <mergeCell ref="O166:O167"/>
    <mergeCell ref="P166:P167"/>
    <mergeCell ref="J168:J169"/>
    <mergeCell ref="Q168:Q169"/>
    <mergeCell ref="H166:H167"/>
    <mergeCell ref="I166:I167"/>
    <mergeCell ref="J166:J167"/>
    <mergeCell ref="K166:K167"/>
    <mergeCell ref="L166:L167"/>
    <mergeCell ref="Q170:Q171"/>
    <mergeCell ref="Q172:Q173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U172:U173"/>
    <mergeCell ref="M172:M173"/>
    <mergeCell ref="N172:N173"/>
    <mergeCell ref="O172:O173"/>
    <mergeCell ref="P172:P173"/>
    <mergeCell ref="P168:P169"/>
    <mergeCell ref="R170:R171"/>
    <mergeCell ref="S170:S171"/>
    <mergeCell ref="T170:T171"/>
    <mergeCell ref="U170:U171"/>
    <mergeCell ref="K172:K173"/>
    <mergeCell ref="D172:D173"/>
    <mergeCell ref="E172:E173"/>
    <mergeCell ref="F172:F173"/>
    <mergeCell ref="G172:G173"/>
    <mergeCell ref="T172:T173"/>
    <mergeCell ref="R172:R173"/>
    <mergeCell ref="S172:S173"/>
    <mergeCell ref="D22:O24"/>
    <mergeCell ref="D135:O143"/>
    <mergeCell ref="M183:N184"/>
    <mergeCell ref="J123:M125"/>
    <mergeCell ref="F123:I125"/>
    <mergeCell ref="I162:I163"/>
    <mergeCell ref="F170:F171"/>
    <mergeCell ref="G170:G171"/>
    <mergeCell ref="I172:I173"/>
    <mergeCell ref="J172:J173"/>
    <mergeCell ref="L186:L187"/>
    <mergeCell ref="M186:M187"/>
    <mergeCell ref="N186:N187"/>
    <mergeCell ref="L170:L171"/>
    <mergeCell ref="L172:L173"/>
    <mergeCell ref="O170:O171"/>
    <mergeCell ref="D188:D191"/>
    <mergeCell ref="E188:E189"/>
    <mergeCell ref="E190:E191"/>
    <mergeCell ref="D162:D163"/>
    <mergeCell ref="E162:E163"/>
    <mergeCell ref="K186:K187"/>
    <mergeCell ref="D170:D171"/>
    <mergeCell ref="E170:E171"/>
    <mergeCell ref="G183:H184"/>
    <mergeCell ref="H172:H173"/>
    <mergeCell ref="D192:D195"/>
    <mergeCell ref="V123:V127"/>
    <mergeCell ref="W123:W127"/>
    <mergeCell ref="R123:U125"/>
    <mergeCell ref="N123:Q125"/>
    <mergeCell ref="N126:N127"/>
    <mergeCell ref="O126:O127"/>
    <mergeCell ref="K168:K169"/>
    <mergeCell ref="L168:L169"/>
    <mergeCell ref="K183:L184"/>
    <mergeCell ref="E192:E193"/>
    <mergeCell ref="P170:P171"/>
    <mergeCell ref="T126:T127"/>
    <mergeCell ref="E126:E127"/>
    <mergeCell ref="F126:F127"/>
    <mergeCell ref="G126:G127"/>
    <mergeCell ref="H126:H127"/>
    <mergeCell ref="F162:F163"/>
    <mergeCell ref="G162:G163"/>
    <mergeCell ref="H162:H163"/>
    <mergeCell ref="I126:I127"/>
    <mergeCell ref="J126:J127"/>
    <mergeCell ref="J162:J163"/>
    <mergeCell ref="P126:P127"/>
    <mergeCell ref="Q126:Q127"/>
    <mergeCell ref="S126:S127"/>
    <mergeCell ref="L126:L127"/>
    <mergeCell ref="M126:M127"/>
    <mergeCell ref="P162:P163"/>
    <mergeCell ref="P160:P161"/>
  </mergeCells>
  <hyperlinks>
    <hyperlink ref="I252" r:id="rId1" display="muptes06@mail,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2020-08-20T09:03:40Z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