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1340" windowHeight="6540" tabRatio="713" activeTab="0"/>
  </bookViews>
  <sheets>
    <sheet name="платные услуги_25.01.2022 с тел" sheetId="1" r:id="rId1"/>
    <sheet name="Перечень" sheetId="2" r:id="rId2"/>
  </sheets>
  <definedNames>
    <definedName name="_xlnm.Print_Titles" localSheetId="0">'платные услуги_25.01.2022 с тел'!$5:$5</definedName>
    <definedName name="_xlnm.Print_Area" localSheetId="0">'платные услуги_25.01.2022 с тел'!$A$1:$G$189</definedName>
  </definedNames>
  <calcPr fullCalcOnLoad="1"/>
</workbook>
</file>

<file path=xl/comments1.xml><?xml version="1.0" encoding="utf-8"?>
<comments xmlns="http://schemas.openxmlformats.org/spreadsheetml/2006/main">
  <authors>
    <author>Пользователь Windows</author>
  </authors>
  <commentList>
    <comment ref="C8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по закону больше нельзя</t>
        </r>
      </text>
    </comment>
  </commentList>
</comments>
</file>

<file path=xl/comments2.xml><?xml version="1.0" encoding="utf-8"?>
<comments xmlns="http://schemas.openxmlformats.org/spreadsheetml/2006/main">
  <authors>
    <author>Пользователь Windows</author>
  </authors>
  <commentList>
    <comment ref="C11" authorId="0">
      <text>
        <r>
          <rPr>
            <b/>
            <sz val="9"/>
            <rFont val="Tahoma"/>
            <family val="2"/>
          </rPr>
          <t>Пользователь Windows:</t>
        </r>
        <r>
          <rPr>
            <sz val="9"/>
            <rFont val="Tahoma"/>
            <family val="2"/>
          </rPr>
          <t xml:space="preserve">
по закону больше нельзя</t>
        </r>
      </text>
    </comment>
  </commentList>
</comments>
</file>

<file path=xl/sharedStrings.xml><?xml version="1.0" encoding="utf-8"?>
<sst xmlns="http://schemas.openxmlformats.org/spreadsheetml/2006/main" count="384" uniqueCount="213">
  <si>
    <t>№</t>
  </si>
  <si>
    <t>Определение сопротивления заземляющих устройств</t>
  </si>
  <si>
    <t>Дата
утверждения</t>
  </si>
  <si>
    <t>Наименование</t>
  </si>
  <si>
    <t>Проверка значения силы тока срабатывания максимальных расцепителей автоматических выключателей</t>
  </si>
  <si>
    <t>ПЛАТНЫЕ УСЛУГИ</t>
  </si>
  <si>
    <t>МУП Шушенского района "Тепловые и электрические сети"</t>
  </si>
  <si>
    <t>Сумма с НДС, руб.</t>
  </si>
  <si>
    <t>I. Услуги по электрической энергии</t>
  </si>
  <si>
    <t>Вызов электромонтера по ремонту и обслуживанию электрооборудования    без учета транспортных расходов</t>
  </si>
  <si>
    <t>Вызов электромонтера по ремонту и обслуживанию электрооборудования   с учетом транспортных расходов</t>
  </si>
  <si>
    <t>Замена трансформаторов тока ТК-20, Т-0,66, ТТИ, ТК-40 (в кол-ве 1 шт.)    без учета стоимости поверки</t>
  </si>
  <si>
    <t>Проверка наличия цепи между заземлителями и заземляемыми элементами  (металлосвязь)</t>
  </si>
  <si>
    <t>Проверка срабатывания защиты при системе с глухозаземленной нейтралью (проверка сопротивления петли "фаза-ноль")</t>
  </si>
  <si>
    <t>Монтаж 1-фазного щита учета</t>
  </si>
  <si>
    <t>по факту выполненных работ</t>
  </si>
  <si>
    <t>Монтаж 3-фазного щита учета</t>
  </si>
  <si>
    <t>Монтаж электропроводки, розеток, выключателей</t>
  </si>
  <si>
    <t>Монтаж / замена автоматов</t>
  </si>
  <si>
    <t>Монтаж / замена светильников для люминисцентных ламп и ламп накаливания</t>
  </si>
  <si>
    <t>Монтаж / замена кабельных вводов</t>
  </si>
  <si>
    <t>II. Услуги по тепловой энергии</t>
  </si>
  <si>
    <t>Гидравлическая промывка внутренней системы отопления</t>
  </si>
  <si>
    <r>
      <t xml:space="preserve">Испытания 1 единицы средств защиты: </t>
    </r>
    <r>
      <rPr>
        <b/>
        <sz val="11"/>
        <rFont val="Arial Cyr"/>
        <family val="0"/>
      </rPr>
      <t>перчатки диэлектрические, обувь специальная диэлектрическая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</si>
  <si>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инструмент ручной изолирующий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</si>
  <si>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указатель напряжения выше 1000 В</t>
    </r>
  </si>
  <si>
    <r>
      <t xml:space="preserve">Испытания 1 единицы средств защиты: </t>
    </r>
    <r>
      <rPr>
        <b/>
        <sz val="11"/>
        <rFont val="Arial Cyr"/>
        <family val="0"/>
      </rPr>
      <t>указатель напряжения до 1000 В</t>
    </r>
  </si>
  <si>
    <r>
      <t xml:space="preserve">Отключение ввода от объекта электроснабжения с использованием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</si>
  <si>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</si>
  <si>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(для объектов, бывших в эксплуатации)</t>
    </r>
  </si>
  <si>
    <t>Установка прибора учета расхода воды 1 шт.</t>
  </si>
  <si>
    <t>Замена прибора учета расхода воды 2 шт.</t>
  </si>
  <si>
    <t>Установка прибора учета расхода воды 2 шт.</t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</si>
  <si>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Красный Хутор</t>
    </r>
    <r>
      <rPr>
        <sz val="11"/>
        <rFont val="Arial Cyr"/>
        <family val="0"/>
      </rPr>
      <t xml:space="preserve"> для</t>
    </r>
    <r>
      <rPr>
        <b/>
        <i/>
        <sz val="11"/>
        <rFont val="Arial Cyr"/>
        <family val="0"/>
      </rPr>
      <t xml:space="preserve"> ФИЗИЧЕСКИХ ЛИЦ
за одну заявку 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</si>
  <si>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Сизая</t>
    </r>
    <r>
      <rPr>
        <sz val="11"/>
        <rFont val="Arial Cyr"/>
        <family val="0"/>
      </rPr>
      <t xml:space="preserve"> (с учетом транспортных расходов)
для</t>
    </r>
    <r>
      <rPr>
        <b/>
        <i/>
        <sz val="11"/>
        <rFont val="Arial Cyr"/>
        <family val="0"/>
      </rPr>
      <t xml:space="preserve"> ФИЗИЧЕСКИХ ЛИЦ 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</si>
  <si>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Сизая</t>
    </r>
    <r>
      <rPr>
        <sz val="11"/>
        <rFont val="Arial Cyr"/>
        <family val="0"/>
      </rPr>
      <t xml:space="preserve">
для</t>
    </r>
    <r>
      <rPr>
        <b/>
        <i/>
        <sz val="11"/>
        <rFont val="Arial Cyr"/>
        <family val="0"/>
      </rPr>
      <t xml:space="preserve"> ФИЗИЧЕСКИХ ЛИЦ </t>
    </r>
    <r>
      <rPr>
        <sz val="11"/>
        <rFont val="Arial Cyr"/>
        <family val="0"/>
      </rPr>
      <t>(для объектов, бывших в эксплуатации)</t>
    </r>
  </si>
  <si>
    <t>Программирование приборов учета электрической энергии</t>
  </si>
  <si>
    <t>Переоформление документов о технологическом присоединении к электрическим сетям</t>
  </si>
  <si>
    <t>Обновить в колонтитулах дату реестра!!!</t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</si>
  <si>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(с учетом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</si>
  <si>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</si>
  <si>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(с учетом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</si>
  <si>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ФИЗИЧЕСКИХ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</si>
  <si>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>для ЮРИДИЧЕСКИХ ЛИЦ</t>
    </r>
    <r>
      <rPr>
        <sz val="11"/>
        <rFont val="Arial Cyr"/>
        <family val="0"/>
      </rPr>
      <t xml:space="preserve">
(с учетом транспортных расходов) (без взимания платы за опломбировку)</t>
    </r>
  </si>
  <si>
    <r>
      <t xml:space="preserve">Замена и опломбировка 1-фазного электросчетчика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(без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</si>
  <si>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(с учетом транспортных расходов) (без взимания платы за опломбировку)</t>
    </r>
  </si>
  <si>
    <r>
      <t xml:space="preserve">Замена и опломбировка 3-фазного электросчетчика </t>
    </r>
    <r>
      <rPr>
        <b/>
        <i/>
        <sz val="11"/>
        <rFont val="Arial Cyr"/>
        <family val="0"/>
      </rPr>
      <t>для ЮРИДИЧЕСКИХ ЛИЦ</t>
    </r>
    <r>
      <rPr>
        <sz val="11"/>
        <rFont val="Arial Cyr"/>
        <family val="0"/>
      </rPr>
      <t xml:space="preserve">
(без транспортных расходов) (без взимания платы за опломбировку)</t>
    </r>
  </si>
  <si>
    <t>Установка водонагревательного бака (с учетом стоимости материалов)</t>
  </si>
  <si>
    <t>Установка водонагревательного бака (без учета стоимости материалов)</t>
  </si>
  <si>
    <t>Замена прибора учета расхода воды 1 шт./ для юридических лиц</t>
  </si>
  <si>
    <t>Замена прибора учета расхода воды 1 шт./ для физических лиц</t>
  </si>
  <si>
    <t>Перепрограммирование приборов учета электрической энергии</t>
  </si>
  <si>
    <t xml:space="preserve">Работа электростанции ЭД 200 Т400-1 РКМ 1 (за 1 час) </t>
  </si>
  <si>
    <t xml:space="preserve">Работа электростанции ЭД 100 Т400-1 РПМ 2 (за 1 час) </t>
  </si>
  <si>
    <t>Устройство повторного заземления без использования автовышки для 1ф ввода</t>
  </si>
  <si>
    <t>Устройство контура заземления без использования автовышки для 3ф ввода</t>
  </si>
  <si>
    <t>Вызов техника по тепловой инспекции МУП "ШТЭС" для опломбировки счетчика горячей воды в п.Шушенское
повторно, в связи с нарушением пломбы по вине абонента или третьих лиц  /без учета транспортных расходов/</t>
  </si>
  <si>
    <t>Вызов техника по тепловой инспекции МУП "ШТЭС" для опломбировки счетчика горячей воды в п.Шушенское
повторно, в связи с нарушением пломбы по вине абонента или третьих лиц  /с учетом транспортных расходов/</t>
  </si>
  <si>
    <t>Вызов техника по тепловой инспекции МУП "ШТЭС" для опломбировки счетчика горячей воды в п.Ильичево
повторно, в связи с нарушением пломбы по вине абонента или третьих лиц  /в том числе транспортные расходы 227руб/</t>
  </si>
  <si>
    <t>Вызов техника по тепловой инспекции МУП "ШТЭС" для опломбировки счетчиков горячей воды (2 шт.) в п.Шушенское
повторно, в связи с нарушением пломбы по вине абонента или третьих лиц  /без учета транспортных расходов/</t>
  </si>
  <si>
    <t>Вызов техника по тепловой инспекции МУП "ШТЭС" для опломбировки счетчиков горячей воды (2 шт.) в п.Шушенское
повторно, в связи с нарушением пломбы по вине абонента или третьих лиц  /с учетом транспортных расходов/</t>
  </si>
  <si>
    <t>Вызов техника по тепловой инспекции МУП "ШТЭС" для опломбировки счетчиков горячей воды (2 шт.) в п.Ильичево
повторно, в связи с нарушением пломбы по вине абонента или третьих лиц  /в том числе транспортные расходы 227руб/</t>
  </si>
  <si>
    <t>Вызов техника по тепловой инспекции МУП "ШТЭС" для опломбировки счетчика горячей воды в с.Каптырево
повторно, в связи с нарушением пломбы по вине абонента или третьих лиц  /в том числе транспортные расходы 517руб/</t>
  </si>
  <si>
    <t>Вызов техника по тепловой инспекции МУП "ШТЭС" для опломбировки счетчика горячей воды в п.Синеборск
повторно, в связи с нарушением пломбы по вине абонента или третьих лиц  /в том числе транспортные расходы 620руб/</t>
  </si>
  <si>
    <t>Вызов техника по тепловой инспекции МУП "ШТЭС" для опломбировки счетчика горячей воды в с.Субботино
повторно, в связи с нарушением пломбы по вине абонента или третьих лиц  /в том числе транспортные расходы 806руб/</t>
  </si>
  <si>
    <t>Вызов техника по тепловой инспекции МУП "ШТЭС" для опломбировки счетчика горячей воды в с.Сизая
повторно, в связи с нарушением пломбы по вине абонента или третьих лиц  /в том числе транспортные расходы 1344руб/</t>
  </si>
  <si>
    <t>Вызов техника по тепловой инспекции МУП "ШТЭС" для опломбировки счетчиков горячей воды (2 шт.) в с.Каптырево
повторно, в связи с нарушением пломбы по вине абонента или третьих лиц  /в том числе транспортные расходы 517руб/</t>
  </si>
  <si>
    <t>Вызов техника по тепловой инспекции МУП "ШТЭС" для опломбировки счетчиков горячей воды (2 шт.) в п.Синеборск
повторно, в связи с нарушением пломбы по вине абонента или третьих лиц  /в том числе транспортные расходы 620руб/</t>
  </si>
  <si>
    <t>Вызов техника по тепловой инспекции МУП "ШТЭС" для опломбировки счетчиков горячей воды (2 шт.) в с.Субботино
повторно, в связи с нарушением пломбы по вине абонента или третьих лиц  /в том числе транспортные расходы 806руб/</t>
  </si>
  <si>
    <t>Вызов техника по тепловой инспекции МУП "ШТЭС" для опломбировки счетчиков горячей воды (2 шт.) в с.Сизая
повторно, в связи с нарушением пломбы по вине абонента или третьих лиц  /в том числе транспортные расходы 1344руб/</t>
  </si>
  <si>
    <t>По вопросам оказания иных видов услуг по электрической энергии, не указанных в перечне, обращаться по тел. 3-38-37;  3-41-35</t>
  </si>
  <si>
    <t>рост</t>
  </si>
  <si>
    <t>Ранее действовали</t>
  </si>
  <si>
    <r>
      <t xml:space="preserve">Подключение ввода к объекту электроснабжения </t>
    </r>
    <r>
      <rPr>
        <b/>
        <sz val="11"/>
        <rFont val="Arial Cyr"/>
        <family val="0"/>
      </rPr>
      <t xml:space="preserve">без использования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</t>
    </r>
  </si>
  <si>
    <t>Измерение сопротивления изоляции электрооборудования напряжением до 1000 В с использованием лаборатории</t>
  </si>
  <si>
    <r>
      <t xml:space="preserve">Комплексные замеры и испытания электрооборудования с использованием лаборатории </t>
    </r>
    <r>
      <rPr>
        <b/>
        <i/>
        <sz val="11"/>
        <rFont val="Arial Cyr"/>
        <family val="0"/>
      </rPr>
      <t>для ЮРИДИЧЕСКИХ ЛИЦ</t>
    </r>
  </si>
  <si>
    <r>
      <t xml:space="preserve">Комплексные замеры и испытания электрооборудования с использованием лаборатории </t>
    </r>
    <r>
      <rPr>
        <b/>
        <i/>
        <sz val="11"/>
        <rFont val="Arial Cyr"/>
        <family val="0"/>
      </rPr>
      <t>для ФИЗИЧЕСКИХ ЛИЦ</t>
    </r>
  </si>
  <si>
    <t>Определение места повреждения КЛ 10 кВ  с использованием лаборатории</t>
  </si>
  <si>
    <r>
      <t xml:space="preserve">Подключение ввода к объекту электроснабжения </t>
    </r>
    <r>
      <rPr>
        <b/>
        <sz val="11"/>
        <rFont val="Arial Cyr"/>
        <family val="0"/>
      </rPr>
      <t xml:space="preserve">без использования автовышки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(для объектов, бывших в эксплуатации)</t>
    </r>
  </si>
  <si>
    <t>Участок АСКУЭ</t>
  </si>
  <si>
    <t>Участок электрических сетей</t>
  </si>
  <si>
    <t>Участок РЭО</t>
  </si>
  <si>
    <t>Отдел ПТО</t>
  </si>
  <si>
    <t>Отдел тепловой инспекции</t>
  </si>
  <si>
    <t>Высоковольтные испытания опорной и проходной изоляции РУ-10 кВ, ТП, РП, силовых трансформаторов, кабельных линий 10 кВ (с использованием лаборатории)</t>
  </si>
  <si>
    <t>Устройство повторного заземления с использованием автовышки</t>
  </si>
  <si>
    <t>Восстановление/отключение* горячего водоснабжения по п. Шушенское 
(Основание для отключения - личное заявление абонента)</t>
  </si>
  <si>
    <t>на 11.02.2019г.</t>
  </si>
  <si>
    <t>ПЕРЕЧЕНЬ ПЛАТНЫХ УСЛУГ</t>
  </si>
  <si>
    <t>Муниципального унитарного предприятия Шушенского района 
"Тепловые и электрические сети"</t>
  </si>
  <si>
    <t>Согласовано</t>
  </si>
  <si>
    <t>Глава Шушенского района</t>
  </si>
  <si>
    <t>________________А.Г.Керзик</t>
  </si>
  <si>
    <t>Директор МУП "ШТЭС"                                                А.П.Щербаков</t>
  </si>
  <si>
    <r>
      <t xml:space="preserve">Подключение /отключение/  ввода к объекту электроснабжения на территории </t>
    </r>
    <r>
      <rPr>
        <b/>
        <sz val="11"/>
        <rFont val="Arial Cyr"/>
        <family val="0"/>
      </rPr>
      <t>с. Сизая</t>
    </r>
    <r>
      <rPr>
        <sz val="11"/>
        <rFont val="Arial Cyr"/>
        <family val="0"/>
      </rPr>
      <t xml:space="preserve"> (с учетом транспортных расходов) для</t>
    </r>
    <r>
      <rPr>
        <b/>
        <i/>
        <sz val="11"/>
        <rFont val="Arial Cyr"/>
        <family val="0"/>
      </rPr>
      <t xml:space="preserve"> ФИЗИЧЕСКИХ ЛИЦ </t>
    </r>
    <r>
      <rPr>
        <sz val="11"/>
        <rFont val="Arial Cyr"/>
        <family val="0"/>
      </rPr>
      <t>(для объектов, бывших в эксплуатации)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</si>
  <si>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ФИЗИЧЕСКИХ ЛИЦ
</t>
    </r>
    <r>
      <rPr>
        <sz val="11"/>
        <rFont val="Arial Cyr"/>
        <family val="0"/>
      </rPr>
      <t>(для объектов, бывших в эксплуатации) на территории Сизинского сенльсовета ( в том числе проезд автовышки из п.Шушенское 4895 руб)</t>
    </r>
  </si>
  <si>
    <r>
      <t xml:space="preserve">Подключение /отключение/  ввода к объекту электроснабжения с использованием автовышки </t>
    </r>
    <r>
      <rPr>
        <b/>
        <i/>
        <sz val="11"/>
        <rFont val="Arial Cyr"/>
        <family val="0"/>
      </rPr>
      <t xml:space="preserve">для ЮРИДИЧЕСКИХ ЛИЦ
</t>
    </r>
    <r>
      <rPr>
        <sz val="11"/>
        <rFont val="Arial Cyr"/>
        <family val="0"/>
      </rPr>
      <t>(для объектов, бывших в эксплуатации) на территории Сизинского сенльсовета ( в том числе проезд автовышки из п.Шушенское 5562 руб)</t>
    </r>
  </si>
  <si>
    <t xml:space="preserve">Определение местоположения подземных коммуникаций </t>
  </si>
  <si>
    <t>Ремонт водозаборного крана без снятия с места:</t>
  </si>
  <si>
    <t>смена прокладок</t>
  </si>
  <si>
    <t>набивка сальников</t>
  </si>
  <si>
    <t>Смена водоразборного крана</t>
  </si>
  <si>
    <t>Смена смесителя:</t>
  </si>
  <si>
    <t>с душем</t>
  </si>
  <si>
    <t>без душа</t>
  </si>
  <si>
    <t xml:space="preserve">Ремонт смесителя без снятия с места </t>
  </si>
  <si>
    <t xml:space="preserve">       без душа</t>
  </si>
  <si>
    <t xml:space="preserve">                                               без душа</t>
  </si>
  <si>
    <t>Устранение течи сальника излива</t>
  </si>
  <si>
    <t>Устранение течи гибких подводок</t>
  </si>
  <si>
    <t xml:space="preserve">Замена трубки гибкого шланга </t>
  </si>
  <si>
    <t>Смена раковины</t>
  </si>
  <si>
    <t>с цельной спинкой</t>
  </si>
  <si>
    <t>с отъемной спинкой</t>
  </si>
  <si>
    <t>Смена мойки</t>
  </si>
  <si>
    <t>Замена мойки на тюльпан</t>
  </si>
  <si>
    <t>Смена сифона</t>
  </si>
  <si>
    <t>на пластмассовых трубопроводах</t>
  </si>
  <si>
    <t>на чугунных трубопроводах</t>
  </si>
  <si>
    <t>Прочистка и промывка санитарных приборов</t>
  </si>
  <si>
    <t>Смена ванны с обвязкой</t>
  </si>
  <si>
    <t>Ø до 32 мм</t>
  </si>
  <si>
    <t>Ø до 50 мм</t>
  </si>
  <si>
    <t xml:space="preserve">Отключение и включение сист. холодного, горячего водоснабж и отопления  </t>
  </si>
  <si>
    <t>Смена кран-буксы, картриджа</t>
  </si>
  <si>
    <t>Смена прокладок канализационных ревизий</t>
  </si>
  <si>
    <t>Замена гибкой подводки,устранение течи</t>
  </si>
  <si>
    <t>Замена трубопровода отопления, ГВС, ХВС</t>
  </si>
  <si>
    <t>до 25 мм</t>
  </si>
  <si>
    <t xml:space="preserve">на сварке </t>
  </si>
  <si>
    <t>на резьбе</t>
  </si>
  <si>
    <t>до 26-50 мм</t>
  </si>
  <si>
    <t>Временная заделка свищей на внутр. трубопроводах и стояках</t>
  </si>
  <si>
    <t>Осмотр водопровода, запорной арматуры, водоразборных кранов, смесителей</t>
  </si>
  <si>
    <t>Система холодного и горячего водоснабжения</t>
  </si>
  <si>
    <t>Укрепление расшатанного унитаза</t>
  </si>
  <si>
    <t>Прочистка и промывка сифона</t>
  </si>
  <si>
    <t>чугунные</t>
  </si>
  <si>
    <t xml:space="preserve">пластмассовые или латунные </t>
  </si>
  <si>
    <t xml:space="preserve">Устранение засоров </t>
  </si>
  <si>
    <t>в трубопроводах (РГС ср2-10-01)</t>
  </si>
  <si>
    <t>в санитарных приборах (РГС ср 2-12-05-01)</t>
  </si>
  <si>
    <t>Смена унитаза со смывным бачком типа "Компакт"</t>
  </si>
  <si>
    <t>Смена смывного бачка типа "Компакт"</t>
  </si>
  <si>
    <t>Смена арматуры сливного бачка</t>
  </si>
  <si>
    <t>Смена резиновых манжет к унитазу</t>
  </si>
  <si>
    <t>Смена сидений к унитазу</t>
  </si>
  <si>
    <t>Смена полиэтиленовых труб</t>
  </si>
  <si>
    <t xml:space="preserve">                                100 мм</t>
  </si>
  <si>
    <t xml:space="preserve">                               100 мм</t>
  </si>
  <si>
    <t>Подчеканка раструбов канализационных труб</t>
  </si>
  <si>
    <t>до 50 мм</t>
  </si>
  <si>
    <t>до 100 мм</t>
  </si>
  <si>
    <t>Смена канализационного тройника на унитаз</t>
  </si>
  <si>
    <t xml:space="preserve">Осмотр санитарно-технических приборов, запорной арматуры, креплений, раструбов сифонов </t>
  </si>
  <si>
    <t xml:space="preserve">Переборка секций радиаторного блока с прочисткой и промывкой </t>
  </si>
  <si>
    <t>Добавление секций к радиаторному блоку</t>
  </si>
  <si>
    <t>крайняя</t>
  </si>
  <si>
    <t>средняя</t>
  </si>
  <si>
    <t>Смена радиаторного блока</t>
  </si>
  <si>
    <t>Система водоотведения (канализация)</t>
  </si>
  <si>
    <t>Ликвидация воздушных пробок в радиаторном блоке</t>
  </si>
  <si>
    <t>Смена полотенцесушителя на улучшенную модель</t>
  </si>
  <si>
    <t>Смена полотенцесушителей простых</t>
  </si>
  <si>
    <t>Смена стояка водоснабжения</t>
  </si>
  <si>
    <t>стальная труба</t>
  </si>
  <si>
    <t>полипропиленовая труба</t>
  </si>
  <si>
    <t>Замена стояка канализации Ø 100 (полиэтилен)</t>
  </si>
  <si>
    <t>Замена стояка канализации Ø 100 (чугун)</t>
  </si>
  <si>
    <t>Смена вентиля</t>
  </si>
  <si>
    <t>Смена гофры унитаза</t>
  </si>
  <si>
    <t>Установка стиральной машины</t>
  </si>
  <si>
    <t>Сантехника</t>
  </si>
  <si>
    <t>Работы по ремонту электрических сетей и электрооборудования</t>
  </si>
  <si>
    <t>Подключение электроплиты</t>
  </si>
  <si>
    <t>Плотницкие работы</t>
  </si>
  <si>
    <t>Смена неисправного замка</t>
  </si>
  <si>
    <t xml:space="preserve"> до 80 кг</t>
  </si>
  <si>
    <t xml:space="preserve"> до 160 кг</t>
  </si>
  <si>
    <t xml:space="preserve"> до 240 кг</t>
  </si>
  <si>
    <t>при смене прокладок:                                                                                                                                                                                             с душем</t>
  </si>
  <si>
    <t>при набивке сальников:                                                                                                                                                                                          с душем</t>
  </si>
  <si>
    <t>Смена пробковых кранов                                                                                                                                                                                  Ø 15-25 мм</t>
  </si>
  <si>
    <t>Смена сгонов                                                                                                                                                                                                        Ø 15-20 мм</t>
  </si>
  <si>
    <t>Уплотнение сгонов                                                                                                                                                                                              Ø 20-50 мм</t>
  </si>
  <si>
    <t>Смена отдельных уч-ков трубопровода их стальных электросварных труб до                                                                                   Ø 25 мм</t>
  </si>
  <si>
    <t xml:space="preserve">                                                                                                горизонтальных                                                                                                            50 мм</t>
  </si>
  <si>
    <t xml:space="preserve">                                                                                               вертикальных                                                                                                                   50 мм</t>
  </si>
  <si>
    <t>Врезка резьбы диаметром                                                                                                                                                                                  15-20 мм</t>
  </si>
  <si>
    <t>III. Прочие услуги</t>
  </si>
  <si>
    <t>Вызов специалиста (электромонтера по ремонту и обслуживанию электрооборудования/ монтажника сан. тех. систем  с учетом транспортных расходов)  без учета транспортных расходов</t>
  </si>
  <si>
    <t>Вызов специалиста (электромонтера по ремонту и обслуживанию электрооборудования/ монтажника сан. тех. систем  с учетом транспортных расходов)  с учетом транспортных расходов</t>
  </si>
  <si>
    <t xml:space="preserve">                                                                                                горизонтальных                                                                        50 мм</t>
  </si>
  <si>
    <t xml:space="preserve">                                                                                               вертикальных                                                                            50 мм</t>
  </si>
  <si>
    <t>Смена отдельных уч-ков трубопровода их стальных электросварных труб до                                                     Ø 25 мм</t>
  </si>
  <si>
    <t>Уплотнение сгонов                                                                                                                                                           Ø 20-50 мм</t>
  </si>
  <si>
    <t>Смена сгонов                                                                                                                                                                     Ø 15-20 мм</t>
  </si>
  <si>
    <t>Смена пробковых кранов                                                                                                                                              Ø 15-25 мм</t>
  </si>
  <si>
    <t>Врезка резьбы диаметром                                                                                                                                               15-20 мм</t>
  </si>
  <si>
    <t>Вызов специалиста по сбыту электрической энергии МУП "ШТЭС" для принятия, опломбировки прибора учета электрической энергии (повторно, в связи с нарушением пломбы по вине абонента или третьих лиц) 
без учета транспортных расходов</t>
  </si>
  <si>
    <t>Вызов специалиста по сбыту электрической энергии МУП "ШТЭС" для принятия, опломбировки прибора учета электрической энергии (повторно, в связи с нарушением пломбы по вине абонента или третьих лиц)  
с учетом транспортных расходов</t>
  </si>
  <si>
    <t>Вызов специалиста по сбыту электрической энергии МУП "ШТЭС" для принятия, опломбировки прибора учета электрической энергии
повторно, в связи с нарушением пломбы по вине абонента или третьих лиц, без учета транспортных расходов</t>
  </si>
  <si>
    <t>Вызов специалиста по сбыту электрической энергии МУП "ШТЭС" для принятия, опломбировки прибора учета электрической энергии
повторно, в связи с нарушением пломбы по вине абонента или третьих лиц, с учетом транспортных расходов</t>
  </si>
  <si>
    <t>Услуги транспорта( стоимость 1 маш/час)</t>
  </si>
  <si>
    <t>на 25.01.2022.</t>
  </si>
  <si>
    <t>Отдел ПТО, тел. 8 (39139) 3-44-85, ул. Пионерская,14</t>
  </si>
  <si>
    <t>Участок АСКУЭ, тел. 8(39139) 3-47-30, ул. Пионерская,14</t>
  </si>
  <si>
    <t>Участок РЭО, тел. 8(39139) 3-38-37, ул. Пионерская,13</t>
  </si>
  <si>
    <t>По вопросам оказания иных видов услуг по электрической энергии, не указанных в перечне, обращаться по тел. 3-38-37</t>
  </si>
  <si>
    <t>Участок электрических сетей, 8 (39139) 3-11-64, ул. Пионерская,24</t>
  </si>
  <si>
    <t>Отдел тепловой инспекции, тел. 8(39139) 3-24-67, ул. Пионерская,13</t>
  </si>
  <si>
    <t>III. Прочие услуги тел. 8(39139) 3-38-37, ул. Пионерская,13</t>
  </si>
  <si>
    <r>
      <t xml:space="preserve">Гидравлическая промывка внутренней системы отопления </t>
    </r>
    <r>
      <rPr>
        <i/>
        <u val="single"/>
        <sz val="11"/>
        <rFont val="Arial Cyr"/>
        <family val="0"/>
      </rPr>
      <t>(тел. 8 (39139) 3-17-37, ул. Пионерская,14 юр.отдел)</t>
    </r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</si>
</sst>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"/>
    <numFmt numFmtId="175" formatCode="0.000"/>
    <numFmt numFmtId="176" formatCode="0.0"/>
    <numFmt numFmtId="177" formatCode="0.000000"/>
    <numFmt numFmtId="178" formatCode="0.00000"/>
    <numFmt numFmtId="179" formatCode="0.0000000"/>
    <numFmt numFmtId="180" formatCode="#,##0.000"/>
    <numFmt numFmtId="181" formatCode="#,##0.0"/>
    <numFmt numFmtId="182" formatCode="0.00000000"/>
    <numFmt numFmtId="183" formatCode="0.0%"/>
    <numFmt numFmtId="184" formatCode="0.000%"/>
    <numFmt numFmtId="185" formatCode="mmm/yyyy"/>
    <numFmt numFmtId="186" formatCode="[$-FC19]d\ mmmm\ yyyy\ &quot;г.&quot;"/>
    <numFmt numFmtId="187" formatCode="_-* #,##0.000_р_._-;\-* #,##0.000_р_._-;_-* &quot;-&quot;??_р_._-;_-@_-"/>
  </numFmts>
  <fonts count="58">
    <font>
      <sz val="10"/>
      <name val="Arial Cyr"/>
      <family val="0"/>
    </font>
    <font>
      <sz val="14"/>
      <name val="Arial Cyr"/>
      <family val="0"/>
    </font>
    <font>
      <b/>
      <i/>
      <u val="single"/>
      <sz val="14"/>
      <color indexed="12"/>
      <name val="Arial Cyr"/>
      <family val="2"/>
    </font>
    <font>
      <sz val="11"/>
      <name val="Arial Cyr"/>
      <family val="0"/>
    </font>
    <font>
      <u val="single"/>
      <sz val="12"/>
      <color indexed="12"/>
      <name val="Arial Cyr"/>
      <family val="2"/>
    </font>
    <font>
      <sz val="12"/>
      <name val="Arial Cyr"/>
      <family val="2"/>
    </font>
    <font>
      <b/>
      <i/>
      <sz val="11"/>
      <name val="Arial Cyr"/>
      <family val="0"/>
    </font>
    <font>
      <b/>
      <sz val="11"/>
      <name val="Arial Cyr"/>
      <family val="0"/>
    </font>
    <font>
      <b/>
      <i/>
      <sz val="16"/>
      <color indexed="12"/>
      <name val="Arial Cyr"/>
      <family val="2"/>
    </font>
    <font>
      <b/>
      <i/>
      <u val="single"/>
      <sz val="16"/>
      <color indexed="12"/>
      <name val="Arial Cyr"/>
      <family val="2"/>
    </font>
    <font>
      <b/>
      <i/>
      <sz val="13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b/>
      <sz val="12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color indexed="60"/>
      <name val="Arial Cyr"/>
      <family val="0"/>
    </font>
    <font>
      <b/>
      <sz val="14"/>
      <name val="Arial Cyr"/>
      <family val="0"/>
    </font>
    <font>
      <i/>
      <u val="single"/>
      <sz val="11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C00000"/>
      <name val="Arial Cyr"/>
      <family val="0"/>
    </font>
    <font>
      <b/>
      <sz val="8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EFF9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 horizont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73" fontId="4" fillId="0" borderId="0" xfId="60" applyFont="1" applyFill="1" applyBorder="1" applyAlignment="1">
      <alignment horizontal="center" vertical="center" wrapText="1"/>
    </xf>
    <xf numFmtId="173" fontId="5" fillId="0" borderId="0" xfId="60" applyFont="1" applyFill="1" applyAlignment="1">
      <alignment wrapText="1"/>
    </xf>
    <xf numFmtId="0" fontId="6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 indent="1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73" fontId="10" fillId="33" borderId="13" xfId="6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 indent="1"/>
    </xf>
    <xf numFmtId="0" fontId="0" fillId="0" borderId="16" xfId="0" applyFont="1" applyFill="1" applyBorder="1" applyAlignment="1">
      <alignment horizontal="center" vertical="center" wrapText="1"/>
    </xf>
    <xf numFmtId="14" fontId="0" fillId="0" borderId="17" xfId="0" applyNumberFormat="1" applyFill="1" applyBorder="1" applyAlignment="1">
      <alignment horizontal="center" vertical="center" wrapText="1"/>
    </xf>
    <xf numFmtId="14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0" fillId="34" borderId="18" xfId="0" applyFont="1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6" fillId="34" borderId="19" xfId="0" applyFont="1" applyFill="1" applyBorder="1" applyAlignment="1">
      <alignment horizontal="center" vertical="center" wrapText="1"/>
    </xf>
    <xf numFmtId="0" fontId="56" fillId="0" borderId="0" xfId="0" applyFont="1" applyFill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183" fontId="0" fillId="0" borderId="0" xfId="0" applyNumberFormat="1" applyFill="1" applyAlignment="1">
      <alignment vertical="center" wrapText="1"/>
    </xf>
    <xf numFmtId="0" fontId="3" fillId="0" borderId="20" xfId="0" applyFont="1" applyFill="1" applyBorder="1" applyAlignment="1">
      <alignment horizontal="left" vertical="center" wrapText="1" indent="1"/>
    </xf>
    <xf numFmtId="0" fontId="13" fillId="0" borderId="10" xfId="0" applyFont="1" applyFill="1" applyBorder="1" applyAlignment="1">
      <alignment horizontal="left" vertical="center" wrapText="1" indent="1"/>
    </xf>
    <xf numFmtId="14" fontId="0" fillId="0" borderId="21" xfId="0" applyNumberFormat="1" applyFill="1" applyBorder="1" applyAlignment="1">
      <alignment horizontal="center" vertical="center" wrapText="1"/>
    </xf>
    <xf numFmtId="14" fontId="0" fillId="0" borderId="20" xfId="0" applyNumberFormat="1" applyFill="1" applyBorder="1" applyAlignment="1">
      <alignment horizontal="center" vertical="center" wrapText="1"/>
    </xf>
    <xf numFmtId="173" fontId="3" fillId="0" borderId="22" xfId="60" applyFont="1" applyFill="1" applyBorder="1" applyAlignment="1">
      <alignment horizontal="center" vertical="center" wrapText="1"/>
    </xf>
    <xf numFmtId="173" fontId="3" fillId="0" borderId="23" xfId="60" applyFont="1" applyFill="1" applyBorder="1" applyAlignment="1">
      <alignment horizontal="center" vertical="center" wrapText="1"/>
    </xf>
    <xf numFmtId="14" fontId="0" fillId="0" borderId="19" xfId="0" applyNumberForma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 indent="1"/>
    </xf>
    <xf numFmtId="173" fontId="3" fillId="0" borderId="24" xfId="60" applyFont="1" applyFill="1" applyBorder="1" applyAlignment="1">
      <alignment horizontal="center" vertical="center" wrapText="1"/>
    </xf>
    <xf numFmtId="173" fontId="3" fillId="0" borderId="25" xfId="60" applyFont="1" applyFill="1" applyBorder="1" applyAlignment="1">
      <alignment horizontal="center" vertical="center" wrapText="1"/>
    </xf>
    <xf numFmtId="173" fontId="3" fillId="35" borderId="22" xfId="60" applyFont="1" applyFill="1" applyBorder="1" applyAlignment="1">
      <alignment horizontal="center" vertical="center" wrapText="1"/>
    </xf>
    <xf numFmtId="173" fontId="3" fillId="35" borderId="23" xfId="60" applyFont="1" applyFill="1" applyBorder="1" applyAlignment="1">
      <alignment horizontal="center" vertical="center" wrapText="1"/>
    </xf>
    <xf numFmtId="173" fontId="3" fillId="35" borderId="20" xfId="60" applyFont="1" applyFill="1" applyBorder="1" applyAlignment="1">
      <alignment horizontal="center" vertical="center" wrapText="1"/>
    </xf>
    <xf numFmtId="173" fontId="3" fillId="35" borderId="26" xfId="60" applyFont="1" applyFill="1" applyBorder="1" applyAlignment="1">
      <alignment horizontal="center" vertical="center" wrapText="1"/>
    </xf>
    <xf numFmtId="173" fontId="3" fillId="0" borderId="27" xfId="6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/>
    </xf>
    <xf numFmtId="14" fontId="0" fillId="0" borderId="0" xfId="0" applyNumberFormat="1" applyFill="1" applyAlignment="1">
      <alignment horizontal="left" wrapText="1"/>
    </xf>
    <xf numFmtId="0" fontId="5" fillId="0" borderId="0" xfId="0" applyFont="1" applyFill="1" applyAlignment="1">
      <alignment wrapText="1"/>
    </xf>
    <xf numFmtId="173" fontId="3" fillId="36" borderId="23" xfId="60" applyFont="1" applyFill="1" applyBorder="1" applyAlignment="1">
      <alignment horizontal="center" vertical="center" wrapText="1"/>
    </xf>
    <xf numFmtId="173" fontId="3" fillId="36" borderId="22" xfId="60" applyFont="1" applyFill="1" applyBorder="1" applyAlignment="1">
      <alignment horizontal="center" vertical="center" wrapText="1"/>
    </xf>
    <xf numFmtId="0" fontId="0" fillId="0" borderId="12" xfId="0" applyBorder="1" applyAlignment="1">
      <alignment horizontal="right" wrapText="1"/>
    </xf>
    <xf numFmtId="0" fontId="0" fillId="0" borderId="12" xfId="0" applyBorder="1" applyAlignment="1">
      <alignment horizontal="center" wrapText="1"/>
    </xf>
    <xf numFmtId="0" fontId="14" fillId="0" borderId="28" xfId="0" applyFont="1" applyBorder="1" applyAlignment="1">
      <alignment/>
    </xf>
    <xf numFmtId="0" fontId="14" fillId="0" borderId="0" xfId="0" applyFont="1" applyBorder="1" applyAlignment="1">
      <alignment/>
    </xf>
    <xf numFmtId="0" fontId="0" fillId="0" borderId="12" xfId="0" applyBorder="1" applyAlignment="1">
      <alignment wrapText="1"/>
    </xf>
    <xf numFmtId="0" fontId="0" fillId="0" borderId="29" xfId="0" applyBorder="1" applyAlignment="1">
      <alignment wrapText="1"/>
    </xf>
    <xf numFmtId="0" fontId="14" fillId="0" borderId="12" xfId="0" applyFont="1" applyBorder="1" applyAlignment="1">
      <alignment wrapText="1"/>
    </xf>
    <xf numFmtId="0" fontId="14" fillId="0" borderId="11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14" fillId="0" borderId="0" xfId="0" applyFont="1" applyBorder="1" applyAlignment="1">
      <alignment wrapText="1"/>
    </xf>
    <xf numFmtId="0" fontId="0" fillId="0" borderId="30" xfId="0" applyBorder="1" applyAlignment="1">
      <alignment wrapText="1"/>
    </xf>
    <xf numFmtId="0" fontId="0" fillId="0" borderId="13" xfId="0" applyBorder="1" applyAlignment="1">
      <alignment wrapText="1"/>
    </xf>
    <xf numFmtId="0" fontId="14" fillId="0" borderId="13" xfId="0" applyFont="1" applyBorder="1" applyAlignment="1">
      <alignment wrapText="1"/>
    </xf>
    <xf numFmtId="0" fontId="0" fillId="0" borderId="31" xfId="0" applyBorder="1" applyAlignment="1">
      <alignment wrapText="1"/>
    </xf>
    <xf numFmtId="2" fontId="0" fillId="0" borderId="12" xfId="0" applyNumberFormat="1" applyBorder="1" applyAlignment="1">
      <alignment horizontal="center" wrapText="1"/>
    </xf>
    <xf numFmtId="14" fontId="0" fillId="0" borderId="12" xfId="0" applyNumberFormat="1" applyBorder="1" applyAlignment="1">
      <alignment horizontal="center" wrapText="1"/>
    </xf>
    <xf numFmtId="0" fontId="0" fillId="0" borderId="32" xfId="0" applyBorder="1" applyAlignment="1">
      <alignment wrapText="1"/>
    </xf>
    <xf numFmtId="0" fontId="56" fillId="0" borderId="12" xfId="0" applyFont="1" applyFill="1" applyBorder="1" applyAlignment="1">
      <alignment horizontal="left"/>
    </xf>
    <xf numFmtId="0" fontId="0" fillId="0" borderId="12" xfId="0" applyFill="1" applyBorder="1" applyAlignment="1">
      <alignment horizontal="center" wrapText="1"/>
    </xf>
    <xf numFmtId="14" fontId="0" fillId="6" borderId="1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73" fontId="3" fillId="35" borderId="0" xfId="6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0" fillId="0" borderId="18" xfId="0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wrapText="1"/>
    </xf>
    <xf numFmtId="0" fontId="13" fillId="0" borderId="12" xfId="0" applyFont="1" applyBorder="1" applyAlignment="1">
      <alignment horizontal="center"/>
    </xf>
    <xf numFmtId="0" fontId="1" fillId="37" borderId="11" xfId="0" applyFont="1" applyFill="1" applyBorder="1" applyAlignment="1">
      <alignment horizontal="center" vertical="center" wrapText="1"/>
    </xf>
    <xf numFmtId="0" fontId="1" fillId="37" borderId="33" xfId="0" applyFont="1" applyFill="1" applyBorder="1" applyAlignment="1">
      <alignment horizontal="center" vertical="center" wrapText="1"/>
    </xf>
    <xf numFmtId="0" fontId="1" fillId="37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73" fontId="3" fillId="0" borderId="34" xfId="60" applyFont="1" applyFill="1" applyBorder="1" applyAlignment="1">
      <alignment horizontal="center" vertical="center" wrapText="1"/>
    </xf>
    <xf numFmtId="173" fontId="3" fillId="0" borderId="18" xfId="6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35" borderId="15" xfId="0" applyFill="1" applyBorder="1" applyAlignment="1">
      <alignment horizontal="center" vertical="center" wrapText="1"/>
    </xf>
    <xf numFmtId="0" fontId="0" fillId="35" borderId="34" xfId="0" applyFill="1" applyBorder="1" applyAlignment="1">
      <alignment horizontal="center" vertical="center" wrapText="1"/>
    </xf>
    <xf numFmtId="0" fontId="0" fillId="35" borderId="17" xfId="0" applyFill="1" applyBorder="1" applyAlignment="1">
      <alignment horizontal="center" vertical="center" wrapText="1"/>
    </xf>
    <xf numFmtId="0" fontId="13" fillId="0" borderId="12" xfId="0" applyFont="1" applyBorder="1" applyAlignment="1">
      <alignment horizontal="left"/>
    </xf>
    <xf numFmtId="0" fontId="1" fillId="37" borderId="12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35" fillId="37" borderId="11" xfId="0" applyFont="1" applyFill="1" applyBorder="1" applyAlignment="1">
      <alignment horizontal="center" vertical="center" wrapText="1"/>
    </xf>
    <xf numFmtId="0" fontId="35" fillId="37" borderId="33" xfId="0" applyFont="1" applyFill="1" applyBorder="1" applyAlignment="1">
      <alignment horizontal="center" vertical="center" wrapText="1"/>
    </xf>
    <xf numFmtId="0" fontId="35" fillId="37" borderId="13" xfId="0" applyFont="1" applyFill="1" applyBorder="1" applyAlignment="1">
      <alignment horizontal="center" vertical="center" wrapText="1"/>
    </xf>
    <xf numFmtId="0" fontId="35" fillId="37" borderId="37" xfId="0" applyFont="1" applyFill="1" applyBorder="1" applyAlignment="1">
      <alignment horizontal="center" vertical="center" wrapText="1"/>
    </xf>
    <xf numFmtId="0" fontId="35" fillId="37" borderId="38" xfId="0" applyFont="1" applyFill="1" applyBorder="1" applyAlignment="1">
      <alignment horizontal="center" vertical="center" wrapText="1"/>
    </xf>
    <xf numFmtId="0" fontId="35" fillId="37" borderId="26" xfId="0" applyFont="1" applyFill="1" applyBorder="1" applyAlignment="1">
      <alignment horizontal="center" vertical="center" wrapText="1"/>
    </xf>
    <xf numFmtId="0" fontId="14" fillId="0" borderId="20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  <pageSetUpPr fitToPage="1"/>
  </sheetPr>
  <dimension ref="A1:K190"/>
  <sheetViews>
    <sheetView showGridLines="0" tabSelected="1" view="pageBreakPreview" zoomScale="73" zoomScaleNormal="90" zoomScaleSheetLayoutView="73" zoomScalePageLayoutView="75" workbookViewId="0" topLeftCell="A1">
      <selection activeCell="B22" sqref="B22"/>
    </sheetView>
  </sheetViews>
  <sheetFormatPr defaultColWidth="9.125" defaultRowHeight="12.75"/>
  <cols>
    <col min="1" max="1" width="5.625" style="2" bestFit="1" customWidth="1"/>
    <col min="2" max="2" width="114.625" style="1" customWidth="1"/>
    <col min="3" max="3" width="14.375" style="6" customWidth="1"/>
    <col min="4" max="4" width="14.875" style="2" customWidth="1"/>
    <col min="5" max="5" width="13.75390625" style="1" hidden="1" customWidth="1"/>
    <col min="6" max="6" width="14.125" style="1" hidden="1" customWidth="1"/>
    <col min="7" max="7" width="12.125" style="1" hidden="1" customWidth="1"/>
    <col min="8" max="16384" width="9.125" style="1" customWidth="1"/>
  </cols>
  <sheetData>
    <row r="1" spans="1:3" ht="20.25">
      <c r="A1" s="85" t="s">
        <v>5</v>
      </c>
      <c r="B1" s="85"/>
      <c r="C1" s="85"/>
    </row>
    <row r="2" spans="1:3" ht="20.25">
      <c r="A2" s="85" t="s">
        <v>6</v>
      </c>
      <c r="B2" s="85"/>
      <c r="C2" s="85"/>
    </row>
    <row r="3" spans="1:3" ht="20.25">
      <c r="A3" s="86" t="s">
        <v>204</v>
      </c>
      <c r="B3" s="86"/>
      <c r="C3" s="86"/>
    </row>
    <row r="4" spans="1:3" ht="18">
      <c r="A4" s="3"/>
      <c r="B4" s="3"/>
      <c r="C4" s="5"/>
    </row>
    <row r="5" spans="1:7" s="12" customFormat="1" ht="39" customHeight="1">
      <c r="A5" s="9" t="s">
        <v>0</v>
      </c>
      <c r="B5" s="10" t="s">
        <v>3</v>
      </c>
      <c r="C5" s="11" t="s">
        <v>7</v>
      </c>
      <c r="D5" s="21" t="s">
        <v>2</v>
      </c>
      <c r="E5" s="81" t="s">
        <v>72</v>
      </c>
      <c r="F5" s="82"/>
      <c r="G5" s="12" t="s">
        <v>71</v>
      </c>
    </row>
    <row r="6" spans="1:6" s="7" customFormat="1" ht="21" customHeight="1">
      <c r="A6" s="96" t="s">
        <v>8</v>
      </c>
      <c r="B6" s="97"/>
      <c r="C6" s="97"/>
      <c r="D6" s="98"/>
      <c r="E6" s="83"/>
      <c r="F6" s="84"/>
    </row>
    <row r="7" spans="1:7" s="4" customFormat="1" ht="15.75">
      <c r="A7" s="13"/>
      <c r="B7" s="27" t="s">
        <v>205</v>
      </c>
      <c r="C7" s="36"/>
      <c r="D7" s="17"/>
      <c r="E7" s="30"/>
      <c r="F7" s="17"/>
      <c r="G7" s="25"/>
    </row>
    <row r="8" spans="1:7" s="4" customFormat="1" ht="14.25">
      <c r="A8" s="13">
        <v>1</v>
      </c>
      <c r="B8" s="8" t="s">
        <v>37</v>
      </c>
      <c r="C8" s="36">
        <v>1000</v>
      </c>
      <c r="D8" s="17">
        <v>43474</v>
      </c>
      <c r="E8" s="30">
        <v>1000</v>
      </c>
      <c r="F8" s="17">
        <v>42254</v>
      </c>
      <c r="G8" s="25">
        <f>+C8/E8-1</f>
        <v>0</v>
      </c>
    </row>
    <row r="9" spans="1:7" s="4" customFormat="1" ht="15.75">
      <c r="A9" s="13"/>
      <c r="B9" s="27" t="s">
        <v>206</v>
      </c>
      <c r="C9" s="36"/>
      <c r="D9" s="16"/>
      <c r="E9" s="34"/>
      <c r="F9" s="16"/>
      <c r="G9" s="25"/>
    </row>
    <row r="10" spans="1:7" s="4" customFormat="1" ht="42.75">
      <c r="A10" s="13">
        <v>2</v>
      </c>
      <c r="B10" s="8" t="s">
        <v>199</v>
      </c>
      <c r="C10" s="36">
        <v>285</v>
      </c>
      <c r="D10" s="16">
        <v>43497</v>
      </c>
      <c r="E10" s="34">
        <v>273</v>
      </c>
      <c r="F10" s="16">
        <v>42257</v>
      </c>
      <c r="G10" s="25">
        <f>+C10/E10-1</f>
        <v>0.04395604395604402</v>
      </c>
    </row>
    <row r="11" spans="1:7" s="4" customFormat="1" ht="41.25">
      <c r="A11" s="13">
        <v>3</v>
      </c>
      <c r="B11" s="8" t="s">
        <v>200</v>
      </c>
      <c r="C11" s="36">
        <v>500</v>
      </c>
      <c r="D11" s="16">
        <v>43497</v>
      </c>
      <c r="E11" s="30">
        <v>461</v>
      </c>
      <c r="F11" s="17">
        <v>42257</v>
      </c>
      <c r="G11" s="25">
        <f>+C11/E11-1</f>
        <v>0.08459869848156187</v>
      </c>
    </row>
    <row r="12" spans="1:7" s="4" customFormat="1" ht="13.5">
      <c r="A12" s="13">
        <v>4</v>
      </c>
      <c r="B12" s="8" t="s">
        <v>36</v>
      </c>
      <c r="C12" s="36">
        <v>1800</v>
      </c>
      <c r="D12" s="17">
        <v>43497</v>
      </c>
      <c r="E12" s="30">
        <v>1788</v>
      </c>
      <c r="F12" s="17">
        <v>42257</v>
      </c>
      <c r="G12" s="25">
        <f>+C12/E12-1</f>
        <v>0.006711409395973256</v>
      </c>
    </row>
    <row r="13" spans="1:7" s="4" customFormat="1" ht="13.5">
      <c r="A13" s="13">
        <v>5</v>
      </c>
      <c r="B13" s="8" t="s">
        <v>51</v>
      </c>
      <c r="C13" s="36">
        <v>1080</v>
      </c>
      <c r="D13" s="17">
        <v>43497</v>
      </c>
      <c r="E13" s="30">
        <v>1000</v>
      </c>
      <c r="F13" s="17">
        <v>42395</v>
      </c>
      <c r="G13" s="25">
        <f>+C13/E13-1</f>
        <v>0.08000000000000007</v>
      </c>
    </row>
    <row r="14" spans="1:7" s="4" customFormat="1" ht="15">
      <c r="A14" s="13"/>
      <c r="B14" s="27" t="s">
        <v>209</v>
      </c>
      <c r="C14" s="36"/>
      <c r="D14" s="17"/>
      <c r="E14" s="30"/>
      <c r="F14" s="17"/>
      <c r="G14" s="25"/>
    </row>
    <row r="15" spans="1:7" s="4" customFormat="1" ht="13.5">
      <c r="A15" s="13">
        <f>IF(ISBLANK(B15),"",COUNTA($B$10:B15))</f>
        <v>6</v>
      </c>
      <c r="B15" s="8" t="s">
        <v>23</v>
      </c>
      <c r="C15" s="36">
        <v>420</v>
      </c>
      <c r="D15" s="17">
        <v>44586</v>
      </c>
      <c r="E15" s="30">
        <v>270</v>
      </c>
      <c r="F15" s="17">
        <v>43320</v>
      </c>
      <c r="G15" s="25">
        <f aca="true" t="shared" si="0" ref="G15:G34">+C15/E15-1</f>
        <v>0.5555555555555556</v>
      </c>
    </row>
    <row r="16" spans="1:7" s="4" customFormat="1" ht="13.5">
      <c r="A16" s="13">
        <f>IF(ISBLANK(B16),"",COUNTA($B$10:B16))</f>
        <v>7</v>
      </c>
      <c r="B16" s="8" t="s">
        <v>24</v>
      </c>
      <c r="C16" s="36">
        <v>290</v>
      </c>
      <c r="D16" s="17">
        <v>44586</v>
      </c>
      <c r="E16" s="30">
        <v>186</v>
      </c>
      <c r="F16" s="17">
        <v>43320</v>
      </c>
      <c r="G16" s="25">
        <f t="shared" si="0"/>
        <v>0.5591397849462365</v>
      </c>
    </row>
    <row r="17" spans="1:7" s="4" customFormat="1" ht="13.5">
      <c r="A17" s="13">
        <f>IF(ISBLANK(B17),"",COUNTA($B$10:B17))</f>
        <v>8</v>
      </c>
      <c r="B17" s="8" t="s">
        <v>26</v>
      </c>
      <c r="C17" s="36">
        <v>420</v>
      </c>
      <c r="D17" s="17">
        <v>44586</v>
      </c>
      <c r="E17" s="30">
        <v>270</v>
      </c>
      <c r="F17" s="17">
        <v>43320</v>
      </c>
      <c r="G17" s="25">
        <f t="shared" si="0"/>
        <v>0.5555555555555556</v>
      </c>
    </row>
    <row r="18" spans="1:7" s="4" customFormat="1" ht="13.5">
      <c r="A18" s="13">
        <f>IF(ISBLANK(B18),"",COUNTA($B$10:B18))</f>
        <v>9</v>
      </c>
      <c r="B18" s="8" t="s">
        <v>25</v>
      </c>
      <c r="C18" s="36">
        <v>840</v>
      </c>
      <c r="D18" s="17">
        <v>44586</v>
      </c>
      <c r="E18" s="30">
        <v>540</v>
      </c>
      <c r="F18" s="17">
        <v>43320</v>
      </c>
      <c r="G18" s="25">
        <f t="shared" si="0"/>
        <v>0.5555555555555556</v>
      </c>
    </row>
    <row r="19" spans="1:7" s="4" customFormat="1" ht="33" customHeight="1">
      <c r="A19" s="13">
        <f>IF(ISBLANK(B19),"",COUNTA($B$10:B19))</f>
        <v>10</v>
      </c>
      <c r="B19" s="8" t="s">
        <v>84</v>
      </c>
      <c r="C19" s="36">
        <v>6350</v>
      </c>
      <c r="D19" s="17">
        <v>43497</v>
      </c>
      <c r="E19" s="30">
        <v>5987.8</v>
      </c>
      <c r="F19" s="17">
        <v>42257</v>
      </c>
      <c r="G19" s="25">
        <f t="shared" si="0"/>
        <v>0.060489662313370385</v>
      </c>
    </row>
    <row r="20" spans="1:7" s="4" customFormat="1" ht="13.5">
      <c r="A20" s="13">
        <f>IF(ISBLANK(B20),"",COUNTA($B$10:B20))</f>
        <v>11</v>
      </c>
      <c r="B20" s="14" t="s">
        <v>74</v>
      </c>
      <c r="C20" s="44">
        <v>1380</v>
      </c>
      <c r="D20" s="17">
        <v>43497</v>
      </c>
      <c r="E20" s="31">
        <v>2150</v>
      </c>
      <c r="F20" s="17">
        <v>42257</v>
      </c>
      <c r="G20" s="25">
        <f t="shared" si="0"/>
        <v>-0.35813953488372097</v>
      </c>
    </row>
    <row r="21" spans="1:7" s="4" customFormat="1" ht="13.5">
      <c r="A21" s="13">
        <f>IF(ISBLANK(B21),"",COUNTA($B$10:B21))</f>
        <v>12</v>
      </c>
      <c r="B21" s="8" t="s">
        <v>76</v>
      </c>
      <c r="C21" s="36">
        <v>2220</v>
      </c>
      <c r="D21" s="17">
        <v>43497</v>
      </c>
      <c r="E21" s="30">
        <v>1998</v>
      </c>
      <c r="F21" s="17">
        <v>43026</v>
      </c>
      <c r="G21" s="25">
        <f t="shared" si="0"/>
        <v>0.11111111111111116</v>
      </c>
    </row>
    <row r="22" spans="1:7" s="4" customFormat="1" ht="27">
      <c r="A22" s="13">
        <f>IF(ISBLANK(B22),"",COUNTA($B$10:B22))</f>
        <v>13</v>
      </c>
      <c r="B22" s="8" t="s">
        <v>75</v>
      </c>
      <c r="C22" s="36">
        <v>3480</v>
      </c>
      <c r="D22" s="17">
        <v>43497</v>
      </c>
      <c r="E22" s="30">
        <v>3116.8</v>
      </c>
      <c r="F22" s="17">
        <v>43026</v>
      </c>
      <c r="G22" s="25">
        <f t="shared" si="0"/>
        <v>0.11652977412730992</v>
      </c>
    </row>
    <row r="23" spans="1:7" s="4" customFormat="1" ht="13.5">
      <c r="A23" s="13">
        <f>IF(ISBLANK(B23),"",COUNTA($B$10:B23))</f>
        <v>14</v>
      </c>
      <c r="B23" s="8" t="s">
        <v>77</v>
      </c>
      <c r="C23" s="36">
        <v>10820</v>
      </c>
      <c r="D23" s="17">
        <v>43497</v>
      </c>
      <c r="E23" s="30">
        <v>7498</v>
      </c>
      <c r="F23" s="17">
        <v>42257</v>
      </c>
      <c r="G23" s="25">
        <f t="shared" si="0"/>
        <v>0.44305148039477205</v>
      </c>
    </row>
    <row r="24" spans="1:7" s="4" customFormat="1" ht="13.5">
      <c r="A24" s="13">
        <f>IF(ISBLANK(B24),"",COUNTA($B$10:B24))</f>
        <v>15</v>
      </c>
      <c r="B24" s="8" t="s">
        <v>1</v>
      </c>
      <c r="C24" s="45">
        <v>2010</v>
      </c>
      <c r="D24" s="17">
        <v>43497</v>
      </c>
      <c r="E24" s="30">
        <v>1930</v>
      </c>
      <c r="F24" s="17">
        <v>42257</v>
      </c>
      <c r="G24" s="25">
        <f t="shared" si="0"/>
        <v>0.041450777202072464</v>
      </c>
    </row>
    <row r="25" spans="1:7" s="4" customFormat="1" ht="13.5">
      <c r="A25" s="13">
        <f>IF(ISBLANK(B25),"",COUNTA($B$10:B25))</f>
        <v>16</v>
      </c>
      <c r="B25" s="14" t="s">
        <v>4</v>
      </c>
      <c r="C25" s="44">
        <v>1250</v>
      </c>
      <c r="D25" s="17">
        <v>43497</v>
      </c>
      <c r="E25" s="31">
        <v>1162.8</v>
      </c>
      <c r="F25" s="17">
        <v>42257</v>
      </c>
      <c r="G25" s="25">
        <f t="shared" si="0"/>
        <v>0.07499140006879945</v>
      </c>
    </row>
    <row r="26" spans="1:7" s="4" customFormat="1" ht="13.5">
      <c r="A26" s="13">
        <f>IF(ISBLANK(B26),"",COUNTA($B$10:B26))</f>
        <v>17</v>
      </c>
      <c r="B26" s="8" t="s">
        <v>12</v>
      </c>
      <c r="C26" s="36">
        <v>1870</v>
      </c>
      <c r="D26" s="17">
        <v>43497</v>
      </c>
      <c r="E26" s="30">
        <v>1743</v>
      </c>
      <c r="F26" s="17">
        <v>42257</v>
      </c>
      <c r="G26" s="25">
        <f t="shared" si="0"/>
        <v>0.07286288009179565</v>
      </c>
    </row>
    <row r="27" spans="1:7" s="4" customFormat="1" ht="27">
      <c r="A27" s="13">
        <f>IF(ISBLANK(B27),"",COUNTA($B$10:B27))</f>
        <v>18</v>
      </c>
      <c r="B27" s="8" t="s">
        <v>13</v>
      </c>
      <c r="C27" s="45">
        <v>1600</v>
      </c>
      <c r="D27" s="17">
        <v>43497</v>
      </c>
      <c r="E27" s="30">
        <v>1490</v>
      </c>
      <c r="F27" s="17">
        <v>42257</v>
      </c>
      <c r="G27" s="25">
        <f t="shared" si="0"/>
        <v>0.0738255033557047</v>
      </c>
    </row>
    <row r="28" spans="1:7" s="4" customFormat="1" ht="13.5">
      <c r="A28" s="13">
        <f>IF(ISBLANK(B28),"",COUNTA($B$10:B28))</f>
        <v>19</v>
      </c>
      <c r="B28" s="8" t="s">
        <v>85</v>
      </c>
      <c r="C28" s="36">
        <v>3950</v>
      </c>
      <c r="D28" s="17">
        <v>43497</v>
      </c>
      <c r="E28" s="30">
        <v>4870</v>
      </c>
      <c r="F28" s="17">
        <v>42988</v>
      </c>
      <c r="G28" s="25">
        <f t="shared" si="0"/>
        <v>-0.18891170431211501</v>
      </c>
    </row>
    <row r="29" spans="1:7" s="4" customFormat="1" ht="41.25" hidden="1">
      <c r="A29" s="13">
        <f>IF(ISBLANK(B29),"",COUNTA($B$10:B29))</f>
        <v>20</v>
      </c>
      <c r="B29" s="8" t="s">
        <v>33</v>
      </c>
      <c r="C29" s="36">
        <v>2300</v>
      </c>
      <c r="D29" s="17">
        <v>43497</v>
      </c>
      <c r="E29" s="30">
        <v>2247</v>
      </c>
      <c r="F29" s="17">
        <v>42257</v>
      </c>
      <c r="G29" s="25">
        <f t="shared" si="0"/>
        <v>0.023587004895416097</v>
      </c>
    </row>
    <row r="30" spans="1:7" s="4" customFormat="1" ht="27" hidden="1">
      <c r="A30" s="13">
        <f>IF(ISBLANK(B30),"",COUNTA($B$10:B30))</f>
        <v>21</v>
      </c>
      <c r="B30" s="8" t="s">
        <v>94</v>
      </c>
      <c r="C30" s="36">
        <v>1440</v>
      </c>
      <c r="D30" s="17">
        <v>43497</v>
      </c>
      <c r="E30" s="30">
        <v>1372</v>
      </c>
      <c r="F30" s="17">
        <v>42257</v>
      </c>
      <c r="G30" s="25">
        <f t="shared" si="0"/>
        <v>0.04956268221574334</v>
      </c>
    </row>
    <row r="31" spans="1:7" s="4" customFormat="1" ht="27" hidden="1">
      <c r="A31" s="13">
        <f>IF(ISBLANK(B31),"",COUNTA($B$10:B31))</f>
        <v>22</v>
      </c>
      <c r="B31" s="8" t="s">
        <v>35</v>
      </c>
      <c r="C31" s="36">
        <v>1950</v>
      </c>
      <c r="D31" s="17">
        <v>43497</v>
      </c>
      <c r="E31" s="30">
        <v>1910</v>
      </c>
      <c r="F31" s="17">
        <v>42257</v>
      </c>
      <c r="G31" s="25">
        <f t="shared" si="0"/>
        <v>0.020942408376963373</v>
      </c>
    </row>
    <row r="32" spans="1:7" s="4" customFormat="1" ht="27">
      <c r="A32" s="13">
        <v>20</v>
      </c>
      <c r="B32" s="8" t="s">
        <v>28</v>
      </c>
      <c r="C32" s="36">
        <v>3587</v>
      </c>
      <c r="D32" s="17">
        <v>43497</v>
      </c>
      <c r="E32" s="30">
        <v>2750</v>
      </c>
      <c r="F32" s="17">
        <v>42254</v>
      </c>
      <c r="G32" s="25">
        <f t="shared" si="0"/>
        <v>0.3043636363636364</v>
      </c>
    </row>
    <row r="33" spans="1:7" s="4" customFormat="1" ht="27">
      <c r="A33" s="13">
        <v>21</v>
      </c>
      <c r="B33" s="8" t="s">
        <v>27</v>
      </c>
      <c r="C33" s="36">
        <v>2924</v>
      </c>
      <c r="D33" s="17">
        <v>43497</v>
      </c>
      <c r="E33" s="30">
        <v>2270</v>
      </c>
      <c r="F33" s="17">
        <v>42254</v>
      </c>
      <c r="G33" s="25">
        <f t="shared" si="0"/>
        <v>0.28810572687224667</v>
      </c>
    </row>
    <row r="34" spans="1:7" s="4" customFormat="1" ht="41.25">
      <c r="A34" s="13">
        <v>22</v>
      </c>
      <c r="B34" s="8" t="s">
        <v>29</v>
      </c>
      <c r="C34" s="36">
        <v>1650</v>
      </c>
      <c r="D34" s="17">
        <v>43497</v>
      </c>
      <c r="E34" s="30">
        <v>1539</v>
      </c>
      <c r="F34" s="17">
        <v>42254</v>
      </c>
      <c r="G34" s="25">
        <f t="shared" si="0"/>
        <v>0.0721247563352827</v>
      </c>
    </row>
    <row r="35" spans="1:7" s="4" customFormat="1" ht="54.75">
      <c r="A35" s="13">
        <v>23</v>
      </c>
      <c r="B35" s="8" t="s">
        <v>95</v>
      </c>
      <c r="C35" s="36">
        <v>6140</v>
      </c>
      <c r="D35" s="17">
        <v>43497</v>
      </c>
      <c r="E35" s="30"/>
      <c r="F35" s="17"/>
      <c r="G35" s="25"/>
    </row>
    <row r="36" spans="1:7" s="4" customFormat="1" ht="54.75">
      <c r="A36" s="13">
        <v>24</v>
      </c>
      <c r="B36" s="8" t="s">
        <v>96</v>
      </c>
      <c r="C36" s="36">
        <v>6980</v>
      </c>
      <c r="D36" s="17">
        <v>43497</v>
      </c>
      <c r="E36" s="30"/>
      <c r="F36" s="17"/>
      <c r="G36" s="25"/>
    </row>
    <row r="37" spans="1:7" s="4" customFormat="1" ht="13.5">
      <c r="A37" s="13">
        <v>25</v>
      </c>
      <c r="B37" s="8" t="s">
        <v>97</v>
      </c>
      <c r="C37" s="36">
        <v>2890</v>
      </c>
      <c r="D37" s="17">
        <v>43763</v>
      </c>
      <c r="E37" s="30"/>
      <c r="F37" s="17"/>
      <c r="G37" s="25"/>
    </row>
    <row r="38" spans="1:7" s="4" customFormat="1" ht="15">
      <c r="A38" s="13"/>
      <c r="B38" s="27" t="s">
        <v>207</v>
      </c>
      <c r="C38" s="36"/>
      <c r="D38" s="17"/>
      <c r="E38" s="30"/>
      <c r="F38" s="17"/>
      <c r="G38" s="25"/>
    </row>
    <row r="39" spans="1:7" s="4" customFormat="1" ht="30.75" customHeight="1">
      <c r="A39" s="13">
        <v>26</v>
      </c>
      <c r="B39" s="8" t="s">
        <v>190</v>
      </c>
      <c r="C39" s="36">
        <v>200</v>
      </c>
      <c r="D39" s="65">
        <v>44368</v>
      </c>
      <c r="E39" s="30">
        <v>494</v>
      </c>
      <c r="F39" s="17">
        <v>42250</v>
      </c>
      <c r="G39" s="25">
        <f aca="true" t="shared" si="1" ref="G39:G50">+C39/E39-1</f>
        <v>-0.5951417004048583</v>
      </c>
    </row>
    <row r="40" spans="1:7" s="4" customFormat="1" ht="27">
      <c r="A40" s="13">
        <v>27</v>
      </c>
      <c r="B40" s="8" t="s">
        <v>191</v>
      </c>
      <c r="C40" s="36">
        <v>390</v>
      </c>
      <c r="D40" s="65">
        <v>44368</v>
      </c>
      <c r="E40" s="30">
        <v>730</v>
      </c>
      <c r="F40" s="17">
        <v>42250</v>
      </c>
      <c r="G40" s="25">
        <f t="shared" si="1"/>
        <v>-0.4657534246575342</v>
      </c>
    </row>
    <row r="41" spans="1:7" ht="27">
      <c r="A41" s="13">
        <v>28</v>
      </c>
      <c r="B41" s="8" t="s">
        <v>39</v>
      </c>
      <c r="C41" s="36">
        <v>790</v>
      </c>
      <c r="D41" s="17">
        <v>43497</v>
      </c>
      <c r="E41" s="30">
        <v>700</v>
      </c>
      <c r="F41" s="17">
        <v>42257</v>
      </c>
      <c r="G41" s="25">
        <f t="shared" si="1"/>
        <v>0.12857142857142856</v>
      </c>
    </row>
    <row r="42" spans="1:7" ht="27">
      <c r="A42" s="13">
        <v>29</v>
      </c>
      <c r="B42" s="8" t="s">
        <v>40</v>
      </c>
      <c r="C42" s="36">
        <v>500</v>
      </c>
      <c r="D42" s="17">
        <v>43497</v>
      </c>
      <c r="E42" s="30">
        <v>470</v>
      </c>
      <c r="F42" s="17">
        <v>42257</v>
      </c>
      <c r="G42" s="25">
        <f t="shared" si="1"/>
        <v>0.06382978723404253</v>
      </c>
    </row>
    <row r="43" spans="1:7" ht="27">
      <c r="A43" s="13">
        <v>30</v>
      </c>
      <c r="B43" s="8" t="s">
        <v>41</v>
      </c>
      <c r="C43" s="36">
        <v>990</v>
      </c>
      <c r="D43" s="17">
        <v>43497</v>
      </c>
      <c r="E43" s="30">
        <v>880</v>
      </c>
      <c r="F43" s="17">
        <v>42257</v>
      </c>
      <c r="G43" s="25">
        <f t="shared" si="1"/>
        <v>0.125</v>
      </c>
    </row>
    <row r="44" spans="1:7" ht="27">
      <c r="A44" s="13">
        <v>31</v>
      </c>
      <c r="B44" s="8" t="s">
        <v>42</v>
      </c>
      <c r="C44" s="36">
        <v>678</v>
      </c>
      <c r="D44" s="17">
        <v>43497</v>
      </c>
      <c r="E44" s="30">
        <v>650</v>
      </c>
      <c r="F44" s="17">
        <v>42257</v>
      </c>
      <c r="G44" s="25">
        <f t="shared" si="1"/>
        <v>0.04307692307692301</v>
      </c>
    </row>
    <row r="45" spans="1:7" ht="27">
      <c r="A45" s="13">
        <v>32</v>
      </c>
      <c r="B45" s="8" t="s">
        <v>43</v>
      </c>
      <c r="C45" s="36">
        <v>1300</v>
      </c>
      <c r="D45" s="17">
        <v>43497</v>
      </c>
      <c r="E45" s="30">
        <v>1124.4</v>
      </c>
      <c r="F45" s="17">
        <v>42257</v>
      </c>
      <c r="G45" s="25">
        <f t="shared" si="1"/>
        <v>0.1561721807186054</v>
      </c>
    </row>
    <row r="46" spans="1:7" ht="27">
      <c r="A46" s="13">
        <v>33</v>
      </c>
      <c r="B46" s="8" t="s">
        <v>44</v>
      </c>
      <c r="C46" s="36">
        <v>880</v>
      </c>
      <c r="D46" s="17">
        <v>43497</v>
      </c>
      <c r="E46" s="30">
        <v>838.9</v>
      </c>
      <c r="F46" s="17">
        <v>42257</v>
      </c>
      <c r="G46" s="25">
        <f t="shared" si="1"/>
        <v>0.04899272857313153</v>
      </c>
    </row>
    <row r="47" spans="1:7" ht="27">
      <c r="A47" s="13">
        <v>34</v>
      </c>
      <c r="B47" s="8" t="s">
        <v>45</v>
      </c>
      <c r="C47" s="36">
        <v>1607</v>
      </c>
      <c r="D47" s="17">
        <v>43497</v>
      </c>
      <c r="E47" s="30">
        <v>1417.4</v>
      </c>
      <c r="F47" s="17">
        <v>42257</v>
      </c>
      <c r="G47" s="25">
        <f t="shared" si="1"/>
        <v>0.13376605051502755</v>
      </c>
    </row>
    <row r="48" spans="1:7" ht="27">
      <c r="A48" s="13">
        <v>35</v>
      </c>
      <c r="B48" s="8" t="s">
        <v>46</v>
      </c>
      <c r="C48" s="36">
        <v>1188</v>
      </c>
      <c r="D48" s="17">
        <v>43497</v>
      </c>
      <c r="E48" s="30">
        <v>1132</v>
      </c>
      <c r="F48" s="17">
        <v>42257</v>
      </c>
      <c r="G48" s="25">
        <f t="shared" si="1"/>
        <v>0.04946996466431086</v>
      </c>
    </row>
    <row r="49" spans="1:7" s="4" customFormat="1" ht="13.5">
      <c r="A49" s="13">
        <v>36</v>
      </c>
      <c r="B49" s="8" t="s">
        <v>11</v>
      </c>
      <c r="C49" s="36">
        <v>3140</v>
      </c>
      <c r="D49" s="17">
        <v>43497</v>
      </c>
      <c r="E49" s="30">
        <v>2990</v>
      </c>
      <c r="F49" s="17">
        <v>42254</v>
      </c>
      <c r="G49" s="25">
        <f t="shared" si="1"/>
        <v>0.050167224080267525</v>
      </c>
    </row>
    <row r="50" spans="1:7" s="4" customFormat="1" ht="27">
      <c r="A50" s="13">
        <v>37</v>
      </c>
      <c r="B50" s="8" t="s">
        <v>73</v>
      </c>
      <c r="C50" s="36">
        <v>1530</v>
      </c>
      <c r="D50" s="17">
        <v>43497</v>
      </c>
      <c r="E50" s="30">
        <v>1530</v>
      </c>
      <c r="F50" s="17">
        <v>43151</v>
      </c>
      <c r="G50" s="25">
        <f t="shared" si="1"/>
        <v>0</v>
      </c>
    </row>
    <row r="51" spans="1:7" s="4" customFormat="1" ht="27">
      <c r="A51" s="13">
        <v>38</v>
      </c>
      <c r="B51" s="8" t="s">
        <v>78</v>
      </c>
      <c r="C51" s="36">
        <v>1150</v>
      </c>
      <c r="D51" s="17">
        <v>43497</v>
      </c>
      <c r="E51" s="30"/>
      <c r="F51" s="17"/>
      <c r="G51" s="25"/>
    </row>
    <row r="52" spans="1:7" s="4" customFormat="1" ht="13.5">
      <c r="A52" s="13">
        <v>39</v>
      </c>
      <c r="B52" s="8" t="s">
        <v>54</v>
      </c>
      <c r="C52" s="36">
        <v>1840</v>
      </c>
      <c r="D52" s="17">
        <v>43497</v>
      </c>
      <c r="E52" s="30">
        <v>1786</v>
      </c>
      <c r="F52" s="17">
        <v>43315</v>
      </c>
      <c r="G52" s="25">
        <f>+C52/E52-1</f>
        <v>0.03023516237402024</v>
      </c>
    </row>
    <row r="53" spans="1:7" s="4" customFormat="1" ht="13.5">
      <c r="A53" s="13">
        <v>40</v>
      </c>
      <c r="B53" s="8" t="s">
        <v>55</v>
      </c>
      <c r="C53" s="36">
        <v>2860</v>
      </c>
      <c r="D53" s="17">
        <v>43497</v>
      </c>
      <c r="E53" s="30">
        <v>2760</v>
      </c>
      <c r="F53" s="17">
        <v>43315</v>
      </c>
      <c r="G53" s="25">
        <f>+C53/E53-1</f>
        <v>0.03623188405797095</v>
      </c>
    </row>
    <row r="54" spans="1:7" s="4" customFormat="1" ht="13.5">
      <c r="A54" s="13">
        <v>41</v>
      </c>
      <c r="B54" s="8" t="s">
        <v>48</v>
      </c>
      <c r="C54" s="36">
        <v>2920</v>
      </c>
      <c r="D54" s="17">
        <v>43497</v>
      </c>
      <c r="E54" s="30">
        <v>2230</v>
      </c>
      <c r="F54" s="17">
        <v>41883</v>
      </c>
      <c r="G54" s="25">
        <f>+C54/E54-1</f>
        <v>0.3094170403587444</v>
      </c>
    </row>
    <row r="55" spans="1:7" s="4" customFormat="1" ht="13.5">
      <c r="A55" s="13">
        <v>42</v>
      </c>
      <c r="B55" s="8" t="s">
        <v>47</v>
      </c>
      <c r="C55" s="36">
        <v>4600</v>
      </c>
      <c r="D55" s="17">
        <v>43497</v>
      </c>
      <c r="E55" s="30">
        <v>4000</v>
      </c>
      <c r="F55" s="17">
        <v>41883</v>
      </c>
      <c r="G55" s="25">
        <f>+C55/E55-1</f>
        <v>0.1499999999999999</v>
      </c>
    </row>
    <row r="56" spans="1:6" s="4" customFormat="1" ht="13.5" customHeight="1">
      <c r="A56" s="13">
        <v>43</v>
      </c>
      <c r="B56" s="14" t="s">
        <v>14</v>
      </c>
      <c r="C56" s="87" t="s">
        <v>15</v>
      </c>
      <c r="D56" s="23"/>
      <c r="E56" s="79"/>
      <c r="F56" s="23"/>
    </row>
    <row r="57" spans="1:6" s="4" customFormat="1" ht="13.5">
      <c r="A57" s="13">
        <v>44</v>
      </c>
      <c r="B57" s="14" t="s">
        <v>16</v>
      </c>
      <c r="C57" s="88"/>
      <c r="D57" s="23"/>
      <c r="E57" s="79"/>
      <c r="F57" s="23"/>
    </row>
    <row r="58" spans="1:6" s="4" customFormat="1" ht="13.5">
      <c r="A58" s="13">
        <v>45</v>
      </c>
      <c r="B58" s="14" t="s">
        <v>17</v>
      </c>
      <c r="C58" s="88"/>
      <c r="D58" s="23"/>
      <c r="E58" s="79"/>
      <c r="F58" s="23"/>
    </row>
    <row r="59" spans="1:6" s="4" customFormat="1" ht="13.5">
      <c r="A59" s="13">
        <v>46</v>
      </c>
      <c r="B59" s="14" t="s">
        <v>18</v>
      </c>
      <c r="C59" s="88"/>
      <c r="D59" s="23"/>
      <c r="E59" s="79"/>
      <c r="F59" s="23"/>
    </row>
    <row r="60" spans="1:6" s="4" customFormat="1" ht="13.5">
      <c r="A60" s="13">
        <v>47</v>
      </c>
      <c r="B60" s="14" t="s">
        <v>19</v>
      </c>
      <c r="C60" s="88"/>
      <c r="D60" s="23"/>
      <c r="E60" s="80"/>
      <c r="F60" s="24"/>
    </row>
    <row r="61" spans="1:4" s="4" customFormat="1" ht="13.5">
      <c r="A61" s="13">
        <v>48</v>
      </c>
      <c r="B61" s="14" t="s">
        <v>20</v>
      </c>
      <c r="C61" s="89"/>
      <c r="D61" s="23"/>
    </row>
    <row r="62" spans="1:7" s="4" customFormat="1" ht="13.5">
      <c r="A62" s="13">
        <v>49</v>
      </c>
      <c r="B62" s="8" t="s">
        <v>52</v>
      </c>
      <c r="C62" s="36">
        <v>3670</v>
      </c>
      <c r="D62" s="17">
        <v>43507</v>
      </c>
      <c r="E62" s="30">
        <v>3270</v>
      </c>
      <c r="F62" s="17">
        <v>43164</v>
      </c>
      <c r="G62" s="25">
        <f>+C62/E62-1</f>
        <v>0.12232415902140681</v>
      </c>
    </row>
    <row r="63" spans="1:7" s="4" customFormat="1" ht="13.5">
      <c r="A63" s="13">
        <v>50</v>
      </c>
      <c r="B63" s="26" t="s">
        <v>53</v>
      </c>
      <c r="C63" s="38">
        <v>2040</v>
      </c>
      <c r="D63" s="29">
        <v>43507</v>
      </c>
      <c r="E63" s="35">
        <v>1810</v>
      </c>
      <c r="F63" s="29">
        <v>43164</v>
      </c>
      <c r="G63" s="25">
        <f>+C63/E63-1</f>
        <v>0.1270718232044199</v>
      </c>
    </row>
    <row r="64" ht="12.75">
      <c r="D64" s="18"/>
    </row>
    <row r="65" spans="2:4" ht="39" customHeight="1">
      <c r="B65" s="92" t="s">
        <v>208</v>
      </c>
      <c r="C65" s="92"/>
      <c r="D65" s="92"/>
    </row>
    <row r="66" ht="12.75">
      <c r="D66" s="18"/>
    </row>
    <row r="67" spans="1:4" s="7" customFormat="1" ht="21.75" customHeight="1">
      <c r="A67" s="96" t="s">
        <v>21</v>
      </c>
      <c r="B67" s="97"/>
      <c r="C67" s="97"/>
      <c r="D67" s="97"/>
    </row>
    <row r="68" spans="1:7" s="4" customFormat="1" ht="15">
      <c r="A68" s="15"/>
      <c r="B68" s="27" t="s">
        <v>210</v>
      </c>
      <c r="C68" s="36"/>
      <c r="D68" s="32"/>
      <c r="E68" s="40"/>
      <c r="F68" s="28"/>
      <c r="G68" s="25"/>
    </row>
    <row r="69" spans="1:7" s="4" customFormat="1" ht="27">
      <c r="A69" s="15">
        <v>1</v>
      </c>
      <c r="B69" s="8" t="s">
        <v>56</v>
      </c>
      <c r="C69" s="36">
        <v>370</v>
      </c>
      <c r="D69" s="17">
        <v>43474</v>
      </c>
      <c r="E69" s="30">
        <v>323</v>
      </c>
      <c r="F69" s="17">
        <v>43049</v>
      </c>
      <c r="G69" s="25">
        <f aca="true" t="shared" si="2" ref="G69:G89">+C69/E69-1</f>
        <v>0.1455108359133126</v>
      </c>
    </row>
    <row r="70" spans="1:7" s="4" customFormat="1" ht="27">
      <c r="A70" s="15">
        <v>2</v>
      </c>
      <c r="B70" s="8" t="s">
        <v>57</v>
      </c>
      <c r="C70" s="36">
        <v>450</v>
      </c>
      <c r="D70" s="17">
        <v>43474</v>
      </c>
      <c r="E70" s="30">
        <v>400</v>
      </c>
      <c r="F70" s="17">
        <v>43049</v>
      </c>
      <c r="G70" s="25">
        <f t="shared" si="2"/>
        <v>0.125</v>
      </c>
    </row>
    <row r="71" spans="1:7" s="4" customFormat="1" ht="41.25">
      <c r="A71" s="15">
        <v>3</v>
      </c>
      <c r="B71" s="8" t="s">
        <v>58</v>
      </c>
      <c r="C71" s="36">
        <f>250+227</f>
        <v>477</v>
      </c>
      <c r="D71" s="17">
        <v>43474</v>
      </c>
      <c r="E71" s="30">
        <f>215+218</f>
        <v>433</v>
      </c>
      <c r="F71" s="17">
        <v>43049</v>
      </c>
      <c r="G71" s="25">
        <f t="shared" si="2"/>
        <v>0.10161662817551953</v>
      </c>
    </row>
    <row r="72" spans="1:7" s="4" customFormat="1" ht="41.25">
      <c r="A72" s="15">
        <v>4</v>
      </c>
      <c r="B72" s="8" t="s">
        <v>59</v>
      </c>
      <c r="C72" s="36">
        <v>440</v>
      </c>
      <c r="D72" s="17">
        <v>43474</v>
      </c>
      <c r="E72" s="30">
        <v>385</v>
      </c>
      <c r="F72" s="17">
        <v>43109</v>
      </c>
      <c r="G72" s="25">
        <f t="shared" si="2"/>
        <v>0.1428571428571428</v>
      </c>
    </row>
    <row r="73" spans="1:7" s="4" customFormat="1" ht="41.25">
      <c r="A73" s="15">
        <v>5</v>
      </c>
      <c r="B73" s="8" t="s">
        <v>60</v>
      </c>
      <c r="C73" s="36">
        <v>560</v>
      </c>
      <c r="D73" s="17">
        <v>43474</v>
      </c>
      <c r="E73" s="30">
        <v>485</v>
      </c>
      <c r="F73" s="17">
        <v>43109</v>
      </c>
      <c r="G73" s="25">
        <f t="shared" si="2"/>
        <v>0.15463917525773185</v>
      </c>
    </row>
    <row r="74" spans="1:7" s="4" customFormat="1" ht="54.75">
      <c r="A74" s="15">
        <v>6</v>
      </c>
      <c r="B74" s="8" t="s">
        <v>61</v>
      </c>
      <c r="C74" s="36">
        <f>320+227</f>
        <v>547</v>
      </c>
      <c r="D74" s="17">
        <v>43474</v>
      </c>
      <c r="E74" s="30">
        <f>276+218</f>
        <v>494</v>
      </c>
      <c r="F74" s="17">
        <v>43049</v>
      </c>
      <c r="G74" s="25">
        <f t="shared" si="2"/>
        <v>0.10728744939271251</v>
      </c>
    </row>
    <row r="75" spans="1:7" s="4" customFormat="1" ht="41.25">
      <c r="A75" s="15">
        <v>7</v>
      </c>
      <c r="B75" s="8" t="s">
        <v>62</v>
      </c>
      <c r="C75" s="36">
        <f>517+250</f>
        <v>767</v>
      </c>
      <c r="D75" s="17">
        <v>43474</v>
      </c>
      <c r="E75" s="30">
        <f>215+495</f>
        <v>710</v>
      </c>
      <c r="F75" s="17">
        <v>43049</v>
      </c>
      <c r="G75" s="25">
        <f t="shared" si="2"/>
        <v>0.08028169014084496</v>
      </c>
    </row>
    <row r="76" spans="1:7" s="4" customFormat="1" ht="41.25">
      <c r="A76" s="15">
        <v>8</v>
      </c>
      <c r="B76" s="8" t="s">
        <v>63</v>
      </c>
      <c r="C76" s="36">
        <f>620+250</f>
        <v>870</v>
      </c>
      <c r="D76" s="17">
        <v>43474</v>
      </c>
      <c r="E76" s="30">
        <f>215+594</f>
        <v>809</v>
      </c>
      <c r="F76" s="17">
        <v>43049</v>
      </c>
      <c r="G76" s="25">
        <f t="shared" si="2"/>
        <v>0.07540173053152044</v>
      </c>
    </row>
    <row r="77" spans="1:7" s="4" customFormat="1" ht="41.25">
      <c r="A77" s="15">
        <v>9</v>
      </c>
      <c r="B77" s="8" t="s">
        <v>64</v>
      </c>
      <c r="C77" s="36">
        <f>806+250</f>
        <v>1056</v>
      </c>
      <c r="D77" s="17">
        <v>43474</v>
      </c>
      <c r="E77" s="30">
        <f>215+773</f>
        <v>988</v>
      </c>
      <c r="F77" s="17">
        <v>43049</v>
      </c>
      <c r="G77" s="25">
        <f t="shared" si="2"/>
        <v>0.06882591093117418</v>
      </c>
    </row>
    <row r="78" spans="1:7" s="4" customFormat="1" ht="41.25">
      <c r="A78" s="15">
        <v>10</v>
      </c>
      <c r="B78" s="8" t="s">
        <v>65</v>
      </c>
      <c r="C78" s="36">
        <f>1344+250</f>
        <v>1594</v>
      </c>
      <c r="D78" s="17">
        <v>43474</v>
      </c>
      <c r="E78" s="30">
        <f>1288+215</f>
        <v>1503</v>
      </c>
      <c r="F78" s="17">
        <v>43049</v>
      </c>
      <c r="G78" s="25">
        <f t="shared" si="2"/>
        <v>0.06054557551563544</v>
      </c>
    </row>
    <row r="79" spans="1:7" s="4" customFormat="1" ht="54.75">
      <c r="A79" s="15">
        <v>11</v>
      </c>
      <c r="B79" s="8" t="s">
        <v>66</v>
      </c>
      <c r="C79" s="36">
        <f>517+320</f>
        <v>837</v>
      </c>
      <c r="D79" s="17">
        <v>43474</v>
      </c>
      <c r="E79" s="30">
        <f>276+495</f>
        <v>771</v>
      </c>
      <c r="F79" s="17">
        <v>43049</v>
      </c>
      <c r="G79" s="25">
        <f t="shared" si="2"/>
        <v>0.08560311284046684</v>
      </c>
    </row>
    <row r="80" spans="1:7" s="4" customFormat="1" ht="54.75">
      <c r="A80" s="15">
        <v>12</v>
      </c>
      <c r="B80" s="8" t="s">
        <v>67</v>
      </c>
      <c r="C80" s="36">
        <f>620+320</f>
        <v>940</v>
      </c>
      <c r="D80" s="17">
        <v>43474</v>
      </c>
      <c r="E80" s="30">
        <f>276+594</f>
        <v>870</v>
      </c>
      <c r="F80" s="17">
        <v>43049</v>
      </c>
      <c r="G80" s="25">
        <f t="shared" si="2"/>
        <v>0.08045977011494254</v>
      </c>
    </row>
    <row r="81" spans="1:7" s="4" customFormat="1" ht="54.75">
      <c r="A81" s="15">
        <v>13</v>
      </c>
      <c r="B81" s="8" t="s">
        <v>68</v>
      </c>
      <c r="C81" s="36">
        <f>806+320</f>
        <v>1126</v>
      </c>
      <c r="D81" s="17">
        <v>43474</v>
      </c>
      <c r="E81" s="30">
        <f>276+773</f>
        <v>1049</v>
      </c>
      <c r="F81" s="17">
        <v>43049</v>
      </c>
      <c r="G81" s="25">
        <f t="shared" si="2"/>
        <v>0.0734032411820782</v>
      </c>
    </row>
    <row r="82" spans="1:7" s="4" customFormat="1" ht="41.25">
      <c r="A82" s="15">
        <v>14</v>
      </c>
      <c r="B82" s="8" t="s">
        <v>69</v>
      </c>
      <c r="C82" s="36">
        <f>1344+320</f>
        <v>1664</v>
      </c>
      <c r="D82" s="17">
        <v>43474</v>
      </c>
      <c r="E82" s="30">
        <f>1288+276</f>
        <v>1564</v>
      </c>
      <c r="F82" s="17">
        <v>43049</v>
      </c>
      <c r="G82" s="25">
        <f t="shared" si="2"/>
        <v>0.0639386189258313</v>
      </c>
    </row>
    <row r="83" spans="1:7" s="4" customFormat="1" ht="13.5">
      <c r="A83" s="15">
        <v>15</v>
      </c>
      <c r="B83" s="8"/>
      <c r="C83" s="36"/>
      <c r="D83" s="17"/>
      <c r="E83" s="30"/>
      <c r="F83" s="17"/>
      <c r="G83" s="25"/>
    </row>
    <row r="84" spans="1:7" s="4" customFormat="1" ht="15">
      <c r="A84" s="15"/>
      <c r="B84" s="27" t="s">
        <v>207</v>
      </c>
      <c r="C84" s="36"/>
      <c r="D84" s="17"/>
      <c r="E84" s="30"/>
      <c r="F84" s="17"/>
      <c r="G84" s="25"/>
    </row>
    <row r="85" spans="1:7" s="4" customFormat="1" ht="13.5">
      <c r="A85" s="15">
        <v>16</v>
      </c>
      <c r="B85" s="8" t="s">
        <v>49</v>
      </c>
      <c r="C85" s="36">
        <v>700</v>
      </c>
      <c r="D85" s="17">
        <v>43497</v>
      </c>
      <c r="E85" s="30">
        <v>493</v>
      </c>
      <c r="F85" s="17">
        <v>42339</v>
      </c>
      <c r="G85" s="25">
        <f t="shared" si="2"/>
        <v>0.41987829614604455</v>
      </c>
    </row>
    <row r="86" spans="1:7" s="4" customFormat="1" ht="13.5">
      <c r="A86" s="15">
        <v>17</v>
      </c>
      <c r="B86" s="8" t="s">
        <v>50</v>
      </c>
      <c r="C86" s="36">
        <v>500</v>
      </c>
      <c r="D86" s="17">
        <v>43497</v>
      </c>
      <c r="E86" s="30">
        <v>390</v>
      </c>
      <c r="F86" s="17">
        <v>42339</v>
      </c>
      <c r="G86" s="25">
        <f t="shared" si="2"/>
        <v>0.28205128205128216</v>
      </c>
    </row>
    <row r="87" spans="1:7" s="4" customFormat="1" ht="13.5">
      <c r="A87" s="15">
        <v>18</v>
      </c>
      <c r="B87" s="8" t="s">
        <v>30</v>
      </c>
      <c r="C87" s="36">
        <v>2000</v>
      </c>
      <c r="D87" s="17">
        <v>43497</v>
      </c>
      <c r="E87" s="30">
        <v>1784</v>
      </c>
      <c r="F87" s="17">
        <v>42248</v>
      </c>
      <c r="G87" s="25">
        <f t="shared" si="2"/>
        <v>0.12107623318385641</v>
      </c>
    </row>
    <row r="88" spans="1:7" s="4" customFormat="1" ht="13.5">
      <c r="A88" s="15">
        <v>19</v>
      </c>
      <c r="B88" s="8" t="s">
        <v>31</v>
      </c>
      <c r="C88" s="36">
        <v>850</v>
      </c>
      <c r="D88" s="17">
        <v>43497</v>
      </c>
      <c r="E88" s="30">
        <v>648</v>
      </c>
      <c r="F88" s="17">
        <v>42248</v>
      </c>
      <c r="G88" s="25">
        <f t="shared" si="2"/>
        <v>0.31172839506172845</v>
      </c>
    </row>
    <row r="89" spans="1:7" s="4" customFormat="1" ht="13.5">
      <c r="A89" s="15">
        <v>20</v>
      </c>
      <c r="B89" s="8" t="s">
        <v>32</v>
      </c>
      <c r="C89" s="36">
        <v>3600</v>
      </c>
      <c r="D89" s="17">
        <v>43497</v>
      </c>
      <c r="E89" s="30">
        <v>3265</v>
      </c>
      <c r="F89" s="17">
        <v>42248</v>
      </c>
      <c r="G89" s="25">
        <f t="shared" si="2"/>
        <v>0.10260336906584988</v>
      </c>
    </row>
    <row r="90" spans="1:7" s="4" customFormat="1" ht="33" customHeight="1">
      <c r="A90" s="15">
        <v>21</v>
      </c>
      <c r="B90" s="8" t="s">
        <v>86</v>
      </c>
      <c r="C90" s="36">
        <v>2110</v>
      </c>
      <c r="D90" s="17">
        <v>43497</v>
      </c>
      <c r="E90" s="30">
        <v>1900</v>
      </c>
      <c r="F90" s="17">
        <v>42248</v>
      </c>
      <c r="G90" s="25">
        <f>+C90/E90-1</f>
        <v>0.11052631578947358</v>
      </c>
    </row>
    <row r="91" spans="1:4" s="4" customFormat="1" ht="41.25">
      <c r="A91" s="15">
        <v>22</v>
      </c>
      <c r="B91" s="33" t="s">
        <v>212</v>
      </c>
      <c r="C91" s="39" t="s">
        <v>15</v>
      </c>
      <c r="D91" s="99"/>
    </row>
    <row r="93" spans="2:4" ht="18" thickBot="1">
      <c r="B93" s="93" t="s">
        <v>211</v>
      </c>
      <c r="C93" s="94"/>
      <c r="D93" s="95"/>
    </row>
    <row r="94" spans="1:11" ht="23.25" thickBot="1">
      <c r="A94" s="63"/>
      <c r="B94" s="74" t="s">
        <v>134</v>
      </c>
      <c r="C94" s="74"/>
      <c r="D94" s="74"/>
      <c r="E94" s="48"/>
      <c r="F94" s="48"/>
      <c r="G94" s="48"/>
      <c r="H94" s="49"/>
      <c r="I94" s="49"/>
      <c r="J94" s="49"/>
      <c r="K94" s="49"/>
    </row>
    <row r="95" spans="1:6" ht="12.75">
      <c r="A95" s="64">
        <v>23</v>
      </c>
      <c r="B95" s="50" t="s">
        <v>98</v>
      </c>
      <c r="C95" s="50"/>
      <c r="D95" s="50"/>
      <c r="E95" s="62"/>
      <c r="F95" s="51"/>
    </row>
    <row r="96" spans="1:6" ht="12.75">
      <c r="A96" s="64"/>
      <c r="B96" s="46" t="s">
        <v>99</v>
      </c>
      <c r="C96" s="60">
        <v>143</v>
      </c>
      <c r="D96" s="61">
        <v>44368</v>
      </c>
      <c r="E96" s="57"/>
      <c r="F96" s="50"/>
    </row>
    <row r="97" spans="1:6" ht="12.75">
      <c r="A97" s="64"/>
      <c r="B97" s="46" t="s">
        <v>100</v>
      </c>
      <c r="C97" s="60">
        <v>191</v>
      </c>
      <c r="D97" s="61">
        <v>44368</v>
      </c>
      <c r="E97" s="57"/>
      <c r="F97" s="50"/>
    </row>
    <row r="98" spans="1:6" ht="12.75">
      <c r="A98" s="64">
        <v>24</v>
      </c>
      <c r="B98" s="50" t="s">
        <v>101</v>
      </c>
      <c r="C98" s="60">
        <v>223</v>
      </c>
      <c r="D98" s="61">
        <v>44368</v>
      </c>
      <c r="E98" s="57"/>
      <c r="F98" s="50"/>
    </row>
    <row r="99" spans="1:6" ht="12.75" customHeight="1">
      <c r="A99" s="64">
        <v>25</v>
      </c>
      <c r="B99" s="50" t="s">
        <v>102</v>
      </c>
      <c r="C99" s="60"/>
      <c r="D99" s="61">
        <v>44368</v>
      </c>
      <c r="E99" s="57"/>
      <c r="F99" s="50"/>
    </row>
    <row r="100" spans="1:6" ht="12.75">
      <c r="A100" s="64"/>
      <c r="B100" s="46" t="s">
        <v>103</v>
      </c>
      <c r="C100" s="60">
        <v>520</v>
      </c>
      <c r="D100" s="61">
        <v>44368</v>
      </c>
      <c r="E100" s="57"/>
      <c r="F100" s="50"/>
    </row>
    <row r="101" spans="1:6" ht="12.75">
      <c r="A101" s="64"/>
      <c r="B101" s="46" t="s">
        <v>104</v>
      </c>
      <c r="C101" s="60">
        <v>456</v>
      </c>
      <c r="D101" s="61">
        <v>44368</v>
      </c>
      <c r="E101" s="57"/>
      <c r="F101" s="50"/>
    </row>
    <row r="102" spans="1:6" ht="12.75">
      <c r="A102" s="64">
        <v>26</v>
      </c>
      <c r="B102" s="50" t="s">
        <v>105</v>
      </c>
      <c r="C102" s="60"/>
      <c r="D102" s="61">
        <v>44368</v>
      </c>
      <c r="E102" s="57"/>
      <c r="F102" s="50"/>
    </row>
    <row r="103" spans="1:6" ht="12.75" customHeight="1">
      <c r="A103" s="64"/>
      <c r="B103" s="50" t="s">
        <v>180</v>
      </c>
      <c r="C103" s="60">
        <v>231</v>
      </c>
      <c r="D103" s="61">
        <v>44368</v>
      </c>
      <c r="E103" s="57"/>
      <c r="F103" s="50"/>
    </row>
    <row r="104" spans="1:6" ht="12.75">
      <c r="A104" s="64"/>
      <c r="B104" s="46" t="s">
        <v>106</v>
      </c>
      <c r="C104" s="60">
        <v>167</v>
      </c>
      <c r="D104" s="61">
        <v>44368</v>
      </c>
      <c r="E104" s="57"/>
      <c r="F104" s="50"/>
    </row>
    <row r="105" spans="1:6" ht="26.25">
      <c r="A105" s="64"/>
      <c r="B105" s="50" t="s">
        <v>181</v>
      </c>
      <c r="C105" s="60">
        <v>294</v>
      </c>
      <c r="D105" s="61">
        <v>44368</v>
      </c>
      <c r="E105" s="57"/>
      <c r="F105" s="50"/>
    </row>
    <row r="106" spans="1:6" ht="12.75">
      <c r="A106" s="64"/>
      <c r="B106" s="46" t="s">
        <v>107</v>
      </c>
      <c r="C106" s="60">
        <v>247</v>
      </c>
      <c r="D106" s="61">
        <v>44368</v>
      </c>
      <c r="E106" s="57"/>
      <c r="F106" s="50"/>
    </row>
    <row r="107" spans="1:6" ht="12.75">
      <c r="A107" s="64">
        <v>27</v>
      </c>
      <c r="B107" s="50" t="s">
        <v>108</v>
      </c>
      <c r="C107" s="60">
        <v>127</v>
      </c>
      <c r="D107" s="61">
        <v>44368</v>
      </c>
      <c r="E107" s="57"/>
      <c r="F107" s="50"/>
    </row>
    <row r="108" spans="1:6" ht="12.75">
      <c r="A108" s="64">
        <v>28</v>
      </c>
      <c r="B108" s="50" t="s">
        <v>109</v>
      </c>
      <c r="C108" s="60">
        <v>215</v>
      </c>
      <c r="D108" s="61">
        <v>44368</v>
      </c>
      <c r="E108" s="57"/>
      <c r="F108" s="50"/>
    </row>
    <row r="109" spans="1:6" ht="12.75">
      <c r="A109" s="64">
        <v>29</v>
      </c>
      <c r="B109" s="50" t="s">
        <v>110</v>
      </c>
      <c r="C109" s="60">
        <v>200</v>
      </c>
      <c r="D109" s="61">
        <v>44368</v>
      </c>
      <c r="E109" s="57"/>
      <c r="F109" s="50"/>
    </row>
    <row r="110" spans="1:6" ht="12.75">
      <c r="A110" s="64">
        <v>30</v>
      </c>
      <c r="B110" s="50" t="s">
        <v>111</v>
      </c>
      <c r="C110" s="60"/>
      <c r="D110" s="61">
        <v>44368</v>
      </c>
      <c r="E110" s="57"/>
      <c r="F110" s="50"/>
    </row>
    <row r="111" spans="1:6" ht="12.75">
      <c r="A111" s="64"/>
      <c r="B111" s="46" t="s">
        <v>112</v>
      </c>
      <c r="C111" s="60">
        <v>867</v>
      </c>
      <c r="D111" s="61">
        <v>44368</v>
      </c>
      <c r="E111" s="57"/>
      <c r="F111" s="50"/>
    </row>
    <row r="112" spans="1:6" ht="12.75">
      <c r="A112" s="64"/>
      <c r="B112" s="46" t="s">
        <v>113</v>
      </c>
      <c r="C112" s="60">
        <v>605</v>
      </c>
      <c r="D112" s="61">
        <v>44368</v>
      </c>
      <c r="E112" s="57"/>
      <c r="F112" s="50"/>
    </row>
    <row r="113" spans="1:6" ht="12.75">
      <c r="A113" s="64">
        <v>31</v>
      </c>
      <c r="B113" s="50" t="s">
        <v>114</v>
      </c>
      <c r="C113" s="60">
        <v>1300</v>
      </c>
      <c r="D113" s="61">
        <v>44368</v>
      </c>
      <c r="E113" s="57"/>
      <c r="F113" s="50"/>
    </row>
    <row r="114" spans="1:6" ht="12.75">
      <c r="A114" s="64">
        <v>32</v>
      </c>
      <c r="B114" s="50" t="s">
        <v>115</v>
      </c>
      <c r="C114" s="60">
        <v>1520</v>
      </c>
      <c r="D114" s="61">
        <v>44368</v>
      </c>
      <c r="E114" s="57"/>
      <c r="F114" s="50"/>
    </row>
    <row r="115" spans="1:6" ht="12.75">
      <c r="A115" s="64">
        <v>33</v>
      </c>
      <c r="B115" s="50" t="s">
        <v>116</v>
      </c>
      <c r="C115" s="60"/>
      <c r="D115" s="61">
        <v>44368</v>
      </c>
      <c r="E115" s="57"/>
      <c r="F115" s="50"/>
    </row>
    <row r="116" spans="1:6" ht="12.75">
      <c r="A116" s="64"/>
      <c r="B116" s="46" t="s">
        <v>117</v>
      </c>
      <c r="C116" s="60">
        <v>300</v>
      </c>
      <c r="D116" s="61">
        <v>44368</v>
      </c>
      <c r="E116" s="57"/>
      <c r="F116" s="50"/>
    </row>
    <row r="117" spans="1:6" ht="12.75">
      <c r="A117" s="64"/>
      <c r="B117" s="46" t="s">
        <v>118</v>
      </c>
      <c r="C117" s="60">
        <v>438</v>
      </c>
      <c r="D117" s="61">
        <v>44368</v>
      </c>
      <c r="E117" s="57"/>
      <c r="F117" s="50"/>
    </row>
    <row r="118" spans="1:6" ht="12.75">
      <c r="A118" s="64">
        <v>34</v>
      </c>
      <c r="B118" s="50" t="s">
        <v>119</v>
      </c>
      <c r="C118" s="60"/>
      <c r="D118" s="61">
        <v>44368</v>
      </c>
      <c r="E118" s="57"/>
      <c r="F118" s="50"/>
    </row>
    <row r="119" spans="1:6" ht="12.75">
      <c r="A119" s="64"/>
      <c r="B119" s="46" t="s">
        <v>117</v>
      </c>
      <c r="C119" s="60">
        <v>270</v>
      </c>
      <c r="D119" s="61">
        <v>44368</v>
      </c>
      <c r="E119" s="57"/>
      <c r="F119" s="50"/>
    </row>
    <row r="120" spans="1:11" ht="12.75">
      <c r="A120" s="64"/>
      <c r="B120" s="46" t="s">
        <v>118</v>
      </c>
      <c r="C120" s="60">
        <v>334</v>
      </c>
      <c r="D120" s="61">
        <v>44368</v>
      </c>
      <c r="E120" s="57"/>
      <c r="F120" s="50"/>
      <c r="H120" s="54"/>
      <c r="I120" s="54"/>
      <c r="J120" s="54"/>
      <c r="K120" s="54"/>
    </row>
    <row r="121" spans="1:11" ht="21.75" customHeight="1">
      <c r="A121" s="64">
        <v>35</v>
      </c>
      <c r="B121" s="50" t="s">
        <v>120</v>
      </c>
      <c r="C121" s="60">
        <v>2500</v>
      </c>
      <c r="D121" s="61">
        <v>44368</v>
      </c>
      <c r="E121" s="57"/>
      <c r="F121" s="50"/>
      <c r="G121" s="53"/>
      <c r="H121" s="55"/>
      <c r="I121" s="55"/>
      <c r="J121" s="55"/>
      <c r="K121" s="55"/>
    </row>
    <row r="122" spans="1:6" ht="15.75" customHeight="1">
      <c r="A122" s="64">
        <v>36</v>
      </c>
      <c r="B122" s="50" t="s">
        <v>182</v>
      </c>
      <c r="C122" s="60">
        <v>334</v>
      </c>
      <c r="D122" s="61">
        <v>44368</v>
      </c>
      <c r="E122" s="57"/>
      <c r="F122" s="50"/>
    </row>
    <row r="123" spans="1:6" ht="18" customHeight="1">
      <c r="A123" s="64">
        <v>37</v>
      </c>
      <c r="B123" s="50" t="s">
        <v>183</v>
      </c>
      <c r="C123" s="60">
        <v>231</v>
      </c>
      <c r="D123" s="61">
        <v>44368</v>
      </c>
      <c r="E123" s="57"/>
      <c r="F123" s="50"/>
    </row>
    <row r="124" spans="1:6" ht="12.75">
      <c r="A124" s="64"/>
      <c r="B124" s="46" t="s">
        <v>121</v>
      </c>
      <c r="C124" s="60">
        <v>331</v>
      </c>
      <c r="D124" s="61">
        <v>44368</v>
      </c>
      <c r="E124" s="57"/>
      <c r="F124" s="50"/>
    </row>
    <row r="125" spans="1:6" ht="12.75">
      <c r="A125" s="64"/>
      <c r="B125" s="46" t="s">
        <v>122</v>
      </c>
      <c r="C125" s="60">
        <v>565</v>
      </c>
      <c r="D125" s="61">
        <v>44368</v>
      </c>
      <c r="E125" s="57"/>
      <c r="F125" s="50"/>
    </row>
    <row r="126" spans="1:6" ht="15" customHeight="1">
      <c r="A126" s="64">
        <v>38</v>
      </c>
      <c r="B126" s="50" t="s">
        <v>184</v>
      </c>
      <c r="C126" s="60">
        <v>103</v>
      </c>
      <c r="D126" s="61">
        <v>44368</v>
      </c>
      <c r="E126" s="57"/>
      <c r="F126" s="50"/>
    </row>
    <row r="127" spans="1:6" ht="26.25">
      <c r="A127" s="64">
        <v>39</v>
      </c>
      <c r="B127" s="50" t="s">
        <v>185</v>
      </c>
      <c r="C127" s="60">
        <v>1591</v>
      </c>
      <c r="D127" s="61">
        <v>44368</v>
      </c>
      <c r="E127" s="57"/>
      <c r="F127" s="50"/>
    </row>
    <row r="128" spans="1:6" ht="12.75">
      <c r="A128" s="64">
        <v>40</v>
      </c>
      <c r="B128" s="50" t="s">
        <v>123</v>
      </c>
      <c r="C128" s="60">
        <v>143</v>
      </c>
      <c r="D128" s="61">
        <v>44368</v>
      </c>
      <c r="E128" s="57"/>
      <c r="F128" s="50"/>
    </row>
    <row r="129" spans="1:6" ht="12.75">
      <c r="A129" s="64">
        <v>41</v>
      </c>
      <c r="B129" s="50" t="s">
        <v>124</v>
      </c>
      <c r="C129" s="60">
        <v>318</v>
      </c>
      <c r="D129" s="61">
        <v>44368</v>
      </c>
      <c r="E129" s="57"/>
      <c r="F129" s="50"/>
    </row>
    <row r="130" spans="1:6" ht="12.75">
      <c r="A130" s="64">
        <v>42</v>
      </c>
      <c r="B130" s="50" t="s">
        <v>125</v>
      </c>
      <c r="C130" s="60">
        <v>310</v>
      </c>
      <c r="D130" s="61">
        <v>44368</v>
      </c>
      <c r="E130" s="57"/>
      <c r="F130" s="50"/>
    </row>
    <row r="131" spans="1:6" ht="12.75">
      <c r="A131" s="64">
        <v>43</v>
      </c>
      <c r="B131" s="50" t="s">
        <v>126</v>
      </c>
      <c r="C131" s="60">
        <v>215</v>
      </c>
      <c r="D131" s="61">
        <v>44368</v>
      </c>
      <c r="E131" s="57"/>
      <c r="F131" s="50"/>
    </row>
    <row r="132" spans="1:6" ht="12.75">
      <c r="A132" s="64">
        <v>44</v>
      </c>
      <c r="B132" s="50" t="s">
        <v>127</v>
      </c>
      <c r="C132" s="60"/>
      <c r="D132" s="61">
        <v>44368</v>
      </c>
      <c r="E132" s="57"/>
      <c r="F132" s="50"/>
    </row>
    <row r="133" spans="1:6" ht="12.75">
      <c r="A133" s="64"/>
      <c r="B133" s="47" t="s">
        <v>128</v>
      </c>
      <c r="C133" s="60"/>
      <c r="D133" s="61">
        <v>44368</v>
      </c>
      <c r="E133" s="57"/>
      <c r="F133" s="50"/>
    </row>
    <row r="134" spans="1:6" ht="12.75">
      <c r="A134" s="64"/>
      <c r="B134" s="46" t="s">
        <v>129</v>
      </c>
      <c r="C134" s="60">
        <v>875</v>
      </c>
      <c r="D134" s="61">
        <v>44368</v>
      </c>
      <c r="E134" s="57"/>
      <c r="F134" s="50"/>
    </row>
    <row r="135" spans="1:6" ht="12.75">
      <c r="A135" s="64"/>
      <c r="B135" s="46" t="s">
        <v>130</v>
      </c>
      <c r="C135" s="60">
        <v>1591</v>
      </c>
      <c r="D135" s="61">
        <v>44368</v>
      </c>
      <c r="E135" s="57"/>
      <c r="F135" s="50"/>
    </row>
    <row r="136" spans="1:6" ht="12.75">
      <c r="A136" s="64"/>
      <c r="B136" s="47" t="s">
        <v>131</v>
      </c>
      <c r="C136" s="60"/>
      <c r="D136" s="61">
        <v>44368</v>
      </c>
      <c r="E136" s="57"/>
      <c r="F136" s="50"/>
    </row>
    <row r="137" spans="1:6" ht="12.75">
      <c r="A137" s="64"/>
      <c r="B137" s="46" t="s">
        <v>129</v>
      </c>
      <c r="C137" s="60">
        <v>1114</v>
      </c>
      <c r="D137" s="61">
        <v>44368</v>
      </c>
      <c r="E137" s="57"/>
      <c r="F137" s="50"/>
    </row>
    <row r="138" spans="1:11" ht="19.5" customHeight="1">
      <c r="A138" s="64"/>
      <c r="B138" s="46" t="s">
        <v>130</v>
      </c>
      <c r="C138" s="60">
        <v>1830</v>
      </c>
      <c r="D138" s="61">
        <v>44368</v>
      </c>
      <c r="E138" s="57"/>
      <c r="F138" s="50"/>
      <c r="G138" s="53"/>
      <c r="H138" s="55"/>
      <c r="I138" s="55"/>
      <c r="J138" s="55"/>
      <c r="K138" s="55"/>
    </row>
    <row r="139" spans="1:6" ht="12.75">
      <c r="A139" s="64">
        <v>45</v>
      </c>
      <c r="B139" s="50" t="s">
        <v>132</v>
      </c>
      <c r="C139" s="60">
        <v>294</v>
      </c>
      <c r="D139" s="61">
        <v>44368</v>
      </c>
      <c r="E139" s="57"/>
      <c r="F139" s="50"/>
    </row>
    <row r="140" spans="1:6" ht="12.75">
      <c r="A140" s="64">
        <v>46</v>
      </c>
      <c r="B140" s="50" t="s">
        <v>133</v>
      </c>
      <c r="C140" s="60">
        <v>477</v>
      </c>
      <c r="D140" s="61">
        <v>44368</v>
      </c>
      <c r="E140" s="57"/>
      <c r="F140" s="50"/>
    </row>
    <row r="141" spans="1:11" ht="15">
      <c r="A141" s="64"/>
      <c r="B141" s="74" t="s">
        <v>160</v>
      </c>
      <c r="C141" s="74"/>
      <c r="D141" s="74"/>
      <c r="E141" s="58"/>
      <c r="F141" s="52"/>
      <c r="G141" s="53"/>
      <c r="H141" s="55"/>
      <c r="I141" s="55"/>
      <c r="J141" s="55"/>
      <c r="K141" s="55"/>
    </row>
    <row r="142" spans="1:6" ht="12.75">
      <c r="A142" s="64">
        <v>47</v>
      </c>
      <c r="B142" s="50" t="s">
        <v>135</v>
      </c>
      <c r="C142" s="60">
        <v>366</v>
      </c>
      <c r="D142" s="61">
        <v>44368</v>
      </c>
      <c r="E142" s="57"/>
      <c r="F142" s="50"/>
    </row>
    <row r="143" spans="1:6" ht="12.75">
      <c r="A143" s="64">
        <v>48</v>
      </c>
      <c r="B143" s="50" t="s">
        <v>136</v>
      </c>
      <c r="C143" s="60"/>
      <c r="D143" s="61">
        <v>44368</v>
      </c>
      <c r="E143" s="57"/>
      <c r="F143" s="50"/>
    </row>
    <row r="144" spans="1:6" ht="12.75">
      <c r="A144" s="64"/>
      <c r="B144" s="46" t="s">
        <v>137</v>
      </c>
      <c r="C144" s="60">
        <v>270</v>
      </c>
      <c r="D144" s="61">
        <v>44368</v>
      </c>
      <c r="E144" s="57"/>
      <c r="F144" s="50"/>
    </row>
    <row r="145" spans="1:6" ht="12.75">
      <c r="A145" s="64"/>
      <c r="B145" s="46" t="s">
        <v>138</v>
      </c>
      <c r="C145" s="60">
        <v>334</v>
      </c>
      <c r="D145" s="61">
        <v>44368</v>
      </c>
      <c r="E145" s="57"/>
      <c r="F145" s="50"/>
    </row>
    <row r="146" spans="1:6" ht="12.75">
      <c r="A146" s="64">
        <v>49</v>
      </c>
      <c r="B146" s="50" t="s">
        <v>139</v>
      </c>
      <c r="C146" s="60"/>
      <c r="D146" s="61">
        <v>44368</v>
      </c>
      <c r="E146" s="57"/>
      <c r="F146" s="50"/>
    </row>
    <row r="147" spans="1:6" ht="12.75">
      <c r="A147" s="64"/>
      <c r="B147" s="46" t="s">
        <v>140</v>
      </c>
      <c r="C147" s="60">
        <v>500</v>
      </c>
      <c r="D147" s="61">
        <v>44368</v>
      </c>
      <c r="E147" s="57"/>
      <c r="F147" s="50"/>
    </row>
    <row r="148" spans="1:11" ht="12.75">
      <c r="A148" s="64"/>
      <c r="B148" s="46" t="s">
        <v>141</v>
      </c>
      <c r="C148" s="60">
        <v>549</v>
      </c>
      <c r="D148" s="61">
        <v>44368</v>
      </c>
      <c r="E148" s="57"/>
      <c r="F148" s="50"/>
      <c r="G148" s="53"/>
      <c r="H148" s="55"/>
      <c r="I148" s="55"/>
      <c r="J148" s="55"/>
      <c r="K148" s="55"/>
    </row>
    <row r="149" spans="1:6" ht="12.75">
      <c r="A149" s="64">
        <v>50</v>
      </c>
      <c r="B149" s="50" t="s">
        <v>142</v>
      </c>
      <c r="C149" s="60">
        <v>1500</v>
      </c>
      <c r="D149" s="61">
        <v>44368</v>
      </c>
      <c r="E149" s="57"/>
      <c r="F149" s="50"/>
    </row>
    <row r="150" spans="1:11" ht="12.75">
      <c r="A150" s="64">
        <v>51</v>
      </c>
      <c r="B150" s="50" t="s">
        <v>143</v>
      </c>
      <c r="C150" s="60">
        <v>500</v>
      </c>
      <c r="D150" s="61">
        <v>44368</v>
      </c>
      <c r="E150" s="57"/>
      <c r="F150" s="50"/>
      <c r="G150" s="53"/>
      <c r="H150" s="55"/>
      <c r="I150" s="55"/>
      <c r="J150" s="55"/>
      <c r="K150" s="55"/>
    </row>
    <row r="151" spans="1:6" ht="12.75">
      <c r="A151" s="64">
        <v>52</v>
      </c>
      <c r="B151" s="50" t="s">
        <v>144</v>
      </c>
      <c r="C151" s="60">
        <v>644</v>
      </c>
      <c r="D151" s="61">
        <v>44368</v>
      </c>
      <c r="E151" s="57"/>
      <c r="F151" s="50"/>
    </row>
    <row r="152" spans="1:6" ht="12.75">
      <c r="A152" s="64">
        <v>53</v>
      </c>
      <c r="B152" s="50" t="s">
        <v>145</v>
      </c>
      <c r="C152" s="60">
        <v>636</v>
      </c>
      <c r="D152" s="61">
        <v>44368</v>
      </c>
      <c r="E152" s="57"/>
      <c r="F152" s="50"/>
    </row>
    <row r="153" spans="1:6" ht="12.75">
      <c r="A153" s="64">
        <v>54</v>
      </c>
      <c r="B153" s="50" t="s">
        <v>146</v>
      </c>
      <c r="C153" s="60">
        <v>160</v>
      </c>
      <c r="D153" s="61">
        <v>44368</v>
      </c>
      <c r="E153" s="57"/>
      <c r="F153" s="50"/>
    </row>
    <row r="154" spans="1:6" ht="12.75">
      <c r="A154" s="64">
        <v>55</v>
      </c>
      <c r="B154" s="50" t="s">
        <v>147</v>
      </c>
      <c r="C154" s="60"/>
      <c r="D154" s="61">
        <v>44368</v>
      </c>
      <c r="E154" s="57"/>
      <c r="F154" s="50"/>
    </row>
    <row r="155" spans="1:6" ht="15" customHeight="1">
      <c r="A155" s="64"/>
      <c r="B155" s="47" t="s">
        <v>186</v>
      </c>
      <c r="C155" s="60">
        <v>849</v>
      </c>
      <c r="D155" s="61">
        <v>44368</v>
      </c>
      <c r="E155" s="57"/>
      <c r="F155" s="50"/>
    </row>
    <row r="156" spans="1:6" ht="12.75">
      <c r="A156" s="64"/>
      <c r="B156" s="46" t="s">
        <v>148</v>
      </c>
      <c r="C156" s="60">
        <v>1250</v>
      </c>
      <c r="D156" s="61">
        <v>44368</v>
      </c>
      <c r="E156" s="57"/>
      <c r="F156" s="50"/>
    </row>
    <row r="157" spans="1:6" ht="18" customHeight="1">
      <c r="A157" s="64"/>
      <c r="B157" s="47" t="s">
        <v>187</v>
      </c>
      <c r="C157" s="60">
        <v>796</v>
      </c>
      <c r="D157" s="61">
        <v>44368</v>
      </c>
      <c r="E157" s="57"/>
      <c r="F157" s="50"/>
    </row>
    <row r="158" spans="1:6" ht="12.75">
      <c r="A158" s="64"/>
      <c r="B158" s="46" t="s">
        <v>149</v>
      </c>
      <c r="C158" s="60">
        <v>1034</v>
      </c>
      <c r="D158" s="61">
        <v>44368</v>
      </c>
      <c r="E158" s="57"/>
      <c r="F158" s="50"/>
    </row>
    <row r="159" spans="1:6" ht="12.75">
      <c r="A159" s="64">
        <v>56</v>
      </c>
      <c r="B159" s="50" t="s">
        <v>150</v>
      </c>
      <c r="C159" s="60"/>
      <c r="D159" s="61">
        <v>44368</v>
      </c>
      <c r="E159" s="57"/>
      <c r="F159" s="50"/>
    </row>
    <row r="160" spans="1:6" ht="12.75">
      <c r="A160" s="64"/>
      <c r="B160" s="46" t="s">
        <v>151</v>
      </c>
      <c r="C160" s="60">
        <v>366</v>
      </c>
      <c r="D160" s="61">
        <v>44368</v>
      </c>
      <c r="E160" s="57"/>
      <c r="F160" s="50"/>
    </row>
    <row r="161" spans="1:6" ht="12.75">
      <c r="A161" s="64"/>
      <c r="B161" s="46" t="s">
        <v>152</v>
      </c>
      <c r="C161" s="60">
        <v>461</v>
      </c>
      <c r="D161" s="61">
        <v>44368</v>
      </c>
      <c r="E161" s="57"/>
      <c r="F161" s="50"/>
    </row>
    <row r="162" spans="1:6" ht="12.75">
      <c r="A162" s="64">
        <v>57</v>
      </c>
      <c r="B162" s="50" t="s">
        <v>153</v>
      </c>
      <c r="C162" s="60">
        <v>565</v>
      </c>
      <c r="D162" s="61">
        <v>44368</v>
      </c>
      <c r="E162" s="57"/>
      <c r="F162" s="50"/>
    </row>
    <row r="163" spans="1:6" ht="12.75">
      <c r="A163" s="64">
        <v>58</v>
      </c>
      <c r="B163" s="50" t="s">
        <v>154</v>
      </c>
      <c r="C163" s="60">
        <v>477</v>
      </c>
      <c r="D163" s="61">
        <v>44368</v>
      </c>
      <c r="E163" s="57"/>
      <c r="F163" s="50"/>
    </row>
    <row r="164" spans="1:6" ht="22.5" customHeight="1">
      <c r="A164" s="64">
        <v>59</v>
      </c>
      <c r="B164" s="50" t="s">
        <v>188</v>
      </c>
      <c r="C164" s="60">
        <v>1162</v>
      </c>
      <c r="D164" s="61">
        <v>44368</v>
      </c>
      <c r="E164" s="57"/>
      <c r="F164" s="50"/>
    </row>
    <row r="165" spans="1:6" ht="12.75">
      <c r="A165" s="64">
        <v>60</v>
      </c>
      <c r="B165" s="50" t="s">
        <v>155</v>
      </c>
      <c r="C165" s="60">
        <v>613</v>
      </c>
      <c r="D165" s="61">
        <v>44368</v>
      </c>
      <c r="E165" s="57"/>
      <c r="F165" s="50"/>
    </row>
    <row r="166" spans="1:6" ht="12.75">
      <c r="A166" s="64">
        <v>61</v>
      </c>
      <c r="B166" s="50" t="s">
        <v>156</v>
      </c>
      <c r="C166" s="60"/>
      <c r="D166" s="61">
        <v>44368</v>
      </c>
      <c r="E166" s="57"/>
      <c r="F166" s="50"/>
    </row>
    <row r="167" spans="1:6" ht="12.75">
      <c r="A167" s="64"/>
      <c r="B167" s="46" t="s">
        <v>157</v>
      </c>
      <c r="C167" s="60">
        <v>453</v>
      </c>
      <c r="D167" s="61">
        <v>44368</v>
      </c>
      <c r="E167" s="57"/>
      <c r="F167" s="50"/>
    </row>
    <row r="168" spans="1:6" ht="12.75">
      <c r="A168" s="64"/>
      <c r="B168" s="46" t="s">
        <v>158</v>
      </c>
      <c r="C168" s="60">
        <v>907</v>
      </c>
      <c r="D168" s="61">
        <v>44368</v>
      </c>
      <c r="E168" s="57"/>
      <c r="F168" s="50"/>
    </row>
    <row r="169" spans="1:6" ht="12.75">
      <c r="A169" s="64">
        <v>62</v>
      </c>
      <c r="B169" s="50" t="s">
        <v>159</v>
      </c>
      <c r="C169" s="60"/>
      <c r="D169" s="61">
        <v>44368</v>
      </c>
      <c r="E169" s="57"/>
      <c r="F169" s="50"/>
    </row>
    <row r="170" spans="1:6" ht="12.75">
      <c r="A170" s="64"/>
      <c r="B170" s="46" t="s">
        <v>177</v>
      </c>
      <c r="C170" s="60">
        <v>875</v>
      </c>
      <c r="D170" s="61">
        <v>44368</v>
      </c>
      <c r="E170" s="57"/>
      <c r="F170" s="50"/>
    </row>
    <row r="171" spans="1:6" ht="12.75">
      <c r="A171" s="64"/>
      <c r="B171" s="46" t="s">
        <v>178</v>
      </c>
      <c r="C171" s="60">
        <v>1114</v>
      </c>
      <c r="D171" s="61">
        <v>44368</v>
      </c>
      <c r="E171" s="57"/>
      <c r="F171" s="50"/>
    </row>
    <row r="172" spans="1:6" ht="12.75">
      <c r="A172" s="64"/>
      <c r="B172" s="46" t="s">
        <v>179</v>
      </c>
      <c r="C172" s="60">
        <v>2068</v>
      </c>
      <c r="D172" s="61">
        <v>44368</v>
      </c>
      <c r="E172" s="57"/>
      <c r="F172" s="50"/>
    </row>
    <row r="173" spans="1:11" ht="15">
      <c r="A173" s="64"/>
      <c r="B173" s="74" t="s">
        <v>172</v>
      </c>
      <c r="C173" s="74"/>
      <c r="D173" s="74"/>
      <c r="E173" s="58"/>
      <c r="F173" s="52"/>
      <c r="G173" s="53"/>
      <c r="H173" s="73"/>
      <c r="I173" s="73"/>
      <c r="J173" s="73"/>
      <c r="K173" s="73"/>
    </row>
    <row r="174" spans="1:6" ht="12.75">
      <c r="A174" s="64">
        <v>63</v>
      </c>
      <c r="B174" s="50" t="s">
        <v>161</v>
      </c>
      <c r="C174" s="60">
        <v>151</v>
      </c>
      <c r="D174" s="61">
        <v>44368</v>
      </c>
      <c r="E174" s="57"/>
      <c r="F174" s="50"/>
    </row>
    <row r="175" spans="1:6" ht="12.75">
      <c r="A175" s="64">
        <v>64</v>
      </c>
      <c r="B175" s="50" t="s">
        <v>162</v>
      </c>
      <c r="C175" s="60">
        <v>796</v>
      </c>
      <c r="D175" s="61">
        <v>44368</v>
      </c>
      <c r="E175" s="57"/>
      <c r="F175" s="50"/>
    </row>
    <row r="176" spans="1:6" ht="12.75">
      <c r="A176" s="64">
        <v>65</v>
      </c>
      <c r="B176" s="50" t="s">
        <v>163</v>
      </c>
      <c r="C176" s="60">
        <v>366</v>
      </c>
      <c r="D176" s="61">
        <v>44368</v>
      </c>
      <c r="E176" s="57"/>
      <c r="F176" s="50"/>
    </row>
    <row r="177" spans="1:6" ht="12.75">
      <c r="A177" s="64">
        <v>66</v>
      </c>
      <c r="B177" s="50" t="s">
        <v>164</v>
      </c>
      <c r="C177" s="60"/>
      <c r="D177" s="61">
        <v>44368</v>
      </c>
      <c r="E177" s="57"/>
      <c r="F177" s="50"/>
    </row>
    <row r="178" spans="1:6" ht="12.75">
      <c r="A178" s="64"/>
      <c r="B178" s="46" t="s">
        <v>165</v>
      </c>
      <c r="C178" s="60">
        <v>1750</v>
      </c>
      <c r="D178" s="61">
        <v>44368</v>
      </c>
      <c r="E178" s="57"/>
      <c r="F178" s="50"/>
    </row>
    <row r="179" spans="1:6" ht="12.75">
      <c r="A179" s="64"/>
      <c r="B179" s="46" t="s">
        <v>166</v>
      </c>
      <c r="C179" s="60">
        <v>1034</v>
      </c>
      <c r="D179" s="61">
        <v>44368</v>
      </c>
      <c r="E179" s="57"/>
      <c r="F179" s="50"/>
    </row>
    <row r="180" spans="1:6" ht="12.75">
      <c r="A180" s="64">
        <v>67</v>
      </c>
      <c r="B180" s="50" t="s">
        <v>167</v>
      </c>
      <c r="C180" s="60">
        <v>1034</v>
      </c>
      <c r="D180" s="61">
        <v>44368</v>
      </c>
      <c r="E180" s="57"/>
      <c r="F180" s="50"/>
    </row>
    <row r="181" spans="1:6" ht="12.75">
      <c r="A181" s="64">
        <v>68</v>
      </c>
      <c r="B181" s="50" t="s">
        <v>168</v>
      </c>
      <c r="C181" s="60">
        <v>1710</v>
      </c>
      <c r="D181" s="61">
        <v>44368</v>
      </c>
      <c r="E181" s="57"/>
      <c r="F181" s="50"/>
    </row>
    <row r="182" spans="1:6" ht="12.75">
      <c r="A182" s="64">
        <v>69</v>
      </c>
      <c r="B182" s="50" t="s">
        <v>169</v>
      </c>
      <c r="C182" s="60">
        <v>250</v>
      </c>
      <c r="D182" s="61">
        <v>44368</v>
      </c>
      <c r="E182" s="57"/>
      <c r="F182" s="50"/>
    </row>
    <row r="183" spans="1:6" ht="12.75">
      <c r="A183" s="64">
        <v>70</v>
      </c>
      <c r="B183" s="50" t="s">
        <v>170</v>
      </c>
      <c r="C183" s="60">
        <v>565</v>
      </c>
      <c r="D183" s="61">
        <v>44368</v>
      </c>
      <c r="E183" s="57"/>
      <c r="F183" s="50"/>
    </row>
    <row r="184" spans="1:6" ht="12.75">
      <c r="A184" s="64">
        <v>71</v>
      </c>
      <c r="B184" s="50" t="s">
        <v>171</v>
      </c>
      <c r="C184" s="60">
        <v>1500</v>
      </c>
      <c r="D184" s="61">
        <v>44368</v>
      </c>
      <c r="E184" s="57"/>
      <c r="F184" s="50"/>
    </row>
    <row r="185" spans="1:11" ht="15">
      <c r="A185" s="64"/>
      <c r="B185" s="74" t="s">
        <v>173</v>
      </c>
      <c r="C185" s="74"/>
      <c r="D185" s="74"/>
      <c r="E185" s="58"/>
      <c r="F185" s="52"/>
      <c r="G185" s="53"/>
      <c r="H185" s="55"/>
      <c r="I185" s="55"/>
      <c r="J185" s="55"/>
      <c r="K185" s="55"/>
    </row>
    <row r="186" spans="1:11" ht="12.75">
      <c r="A186" s="64">
        <v>72</v>
      </c>
      <c r="B186" s="50" t="s">
        <v>174</v>
      </c>
      <c r="C186" s="60">
        <v>1591</v>
      </c>
      <c r="D186" s="61">
        <v>44368</v>
      </c>
      <c r="E186" s="57"/>
      <c r="F186" s="50"/>
      <c r="H186" s="54"/>
      <c r="I186" s="54"/>
      <c r="J186" s="54"/>
      <c r="K186" s="54"/>
    </row>
    <row r="187" spans="1:11" ht="15">
      <c r="A187" s="64"/>
      <c r="B187" s="74" t="s">
        <v>175</v>
      </c>
      <c r="C187" s="74"/>
      <c r="D187" s="74"/>
      <c r="E187" s="58"/>
      <c r="F187" s="52"/>
      <c r="G187" s="53"/>
      <c r="H187" s="55"/>
      <c r="I187" s="55"/>
      <c r="J187" s="55"/>
      <c r="K187" s="55"/>
    </row>
    <row r="188" spans="1:6" ht="13.5" thickBot="1">
      <c r="A188" s="64">
        <v>73</v>
      </c>
      <c r="B188" s="50" t="s">
        <v>176</v>
      </c>
      <c r="C188" s="60">
        <v>581</v>
      </c>
      <c r="D188" s="61">
        <v>44368</v>
      </c>
      <c r="E188" s="59"/>
      <c r="F188" s="56"/>
    </row>
    <row r="190" ht="22.5">
      <c r="A190" s="22" t="s">
        <v>38</v>
      </c>
    </row>
  </sheetData>
  <sheetProtection/>
  <mergeCells count="16">
    <mergeCell ref="B65:D65"/>
    <mergeCell ref="A67:D67"/>
    <mergeCell ref="A6:D6"/>
    <mergeCell ref="B93:D93"/>
    <mergeCell ref="E56:E60"/>
    <mergeCell ref="E5:F6"/>
    <mergeCell ref="A1:C1"/>
    <mergeCell ref="A2:C2"/>
    <mergeCell ref="A3:C3"/>
    <mergeCell ref="C56:C61"/>
    <mergeCell ref="H173:K173"/>
    <mergeCell ref="B173:D173"/>
    <mergeCell ref="B185:D185"/>
    <mergeCell ref="B187:D187"/>
    <mergeCell ref="B94:D94"/>
    <mergeCell ref="B141:D141"/>
  </mergeCells>
  <printOptions horizontalCentered="1"/>
  <pageMargins left="0.31496062992125984" right="0.1968503937007874" top="0.31496062992125984" bottom="0.3937007874015748" header="0.15748031496062992" footer="0.15748031496062992"/>
  <pageSetup fitToHeight="3" fitToWidth="1" horizontalDpi="600" verticalDpi="600" orientation="portrait" paperSize="9" scale="67" r:id="rId3"/>
  <headerFooter differentOddEven="1" scaleWithDoc="0">
    <oddHeader>&amp;L
</oddHeader>
    <oddFooter>&amp;L&amp;8Дата обновления реестра   25.01.2022 г.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1"/>
  <sheetViews>
    <sheetView zoomScale="70" zoomScaleNormal="70" zoomScalePageLayoutView="0" workbookViewId="0" topLeftCell="A1">
      <selection activeCell="A1" sqref="A1:IV3"/>
    </sheetView>
  </sheetViews>
  <sheetFormatPr defaultColWidth="9.125" defaultRowHeight="12.75"/>
  <cols>
    <col min="1" max="1" width="5.625" style="2" bestFit="1" customWidth="1"/>
    <col min="2" max="2" width="102.25390625" style="1" customWidth="1"/>
    <col min="3" max="3" width="14.375" style="6" hidden="1" customWidth="1"/>
    <col min="4" max="4" width="14.875" style="2" hidden="1" customWidth="1"/>
    <col min="5" max="5" width="13.75390625" style="1" hidden="1" customWidth="1"/>
    <col min="6" max="6" width="14.125" style="1" hidden="1" customWidth="1"/>
    <col min="7" max="7" width="12.125" style="1" hidden="1" customWidth="1"/>
    <col min="8" max="16384" width="9.125" style="1" customWidth="1"/>
  </cols>
  <sheetData>
    <row r="1" ht="15">
      <c r="A1" s="41" t="s">
        <v>90</v>
      </c>
    </row>
    <row r="2" ht="15">
      <c r="A2" s="41" t="s">
        <v>91</v>
      </c>
    </row>
    <row r="3" ht="18" customHeight="1">
      <c r="A3" s="41" t="s">
        <v>92</v>
      </c>
    </row>
    <row r="4" spans="1:3" ht="20.25">
      <c r="A4" s="85" t="s">
        <v>88</v>
      </c>
      <c r="B4" s="85"/>
      <c r="C4" s="85"/>
    </row>
    <row r="5" spans="1:3" ht="45" customHeight="1">
      <c r="A5" s="85" t="s">
        <v>89</v>
      </c>
      <c r="B5" s="85"/>
      <c r="C5" s="85"/>
    </row>
    <row r="6" spans="1:3" ht="20.25" hidden="1">
      <c r="A6" s="86" t="s">
        <v>87</v>
      </c>
      <c r="B6" s="86"/>
      <c r="C6" s="86"/>
    </row>
    <row r="7" spans="1:3" ht="18">
      <c r="A7" s="3"/>
      <c r="B7" s="3"/>
      <c r="C7" s="5"/>
    </row>
    <row r="8" spans="1:7" s="12" customFormat="1" ht="39" customHeight="1">
      <c r="A8" s="9" t="s">
        <v>0</v>
      </c>
      <c r="B8" s="10" t="s">
        <v>3</v>
      </c>
      <c r="C8" s="11" t="s">
        <v>7</v>
      </c>
      <c r="D8" s="21" t="s">
        <v>2</v>
      </c>
      <c r="E8" s="81" t="s">
        <v>72</v>
      </c>
      <c r="F8" s="82"/>
      <c r="G8" s="12" t="s">
        <v>71</v>
      </c>
    </row>
    <row r="9" spans="1:6" s="7" customFormat="1" ht="21" customHeight="1">
      <c r="A9" s="75" t="s">
        <v>8</v>
      </c>
      <c r="B9" s="76"/>
      <c r="C9" s="77"/>
      <c r="D9" s="19"/>
      <c r="E9" s="83"/>
      <c r="F9" s="84"/>
    </row>
    <row r="10" spans="1:7" s="4" customFormat="1" ht="15.75">
      <c r="A10" s="13"/>
      <c r="B10" s="27" t="s">
        <v>82</v>
      </c>
      <c r="C10" s="36"/>
      <c r="D10" s="17"/>
      <c r="E10" s="30"/>
      <c r="F10" s="17"/>
      <c r="G10" s="25"/>
    </row>
    <row r="11" spans="1:7" s="4" customFormat="1" ht="14.25">
      <c r="A11" s="13">
        <v>1</v>
      </c>
      <c r="B11" s="8" t="s">
        <v>37</v>
      </c>
      <c r="C11" s="36">
        <v>1000</v>
      </c>
      <c r="D11" s="17">
        <v>43474</v>
      </c>
      <c r="E11" s="30">
        <v>1000</v>
      </c>
      <c r="F11" s="17">
        <v>42254</v>
      </c>
      <c r="G11" s="25">
        <f>+C11/E11-1</f>
        <v>0</v>
      </c>
    </row>
    <row r="12" spans="1:7" s="4" customFormat="1" ht="15.75">
      <c r="A12" s="13"/>
      <c r="B12" s="27" t="s">
        <v>79</v>
      </c>
      <c r="C12" s="36"/>
      <c r="D12" s="16"/>
      <c r="E12" s="34"/>
      <c r="F12" s="16"/>
      <c r="G12" s="25"/>
    </row>
    <row r="13" spans="1:7" s="4" customFormat="1" ht="57">
      <c r="A13" s="13">
        <v>2</v>
      </c>
      <c r="B13" s="8" t="s">
        <v>201</v>
      </c>
      <c r="C13" s="36">
        <v>285</v>
      </c>
      <c r="D13" s="16">
        <v>43497</v>
      </c>
      <c r="E13" s="34">
        <v>273</v>
      </c>
      <c r="F13" s="16">
        <v>42257</v>
      </c>
      <c r="G13" s="25">
        <f>+C13/E13-1</f>
        <v>0.04395604395604402</v>
      </c>
    </row>
    <row r="14" spans="1:7" s="4" customFormat="1" ht="57">
      <c r="A14" s="13">
        <v>3</v>
      </c>
      <c r="B14" s="8" t="s">
        <v>202</v>
      </c>
      <c r="C14" s="36">
        <v>500</v>
      </c>
      <c r="D14" s="16">
        <v>43497</v>
      </c>
      <c r="E14" s="30">
        <v>461</v>
      </c>
      <c r="F14" s="17">
        <v>42257</v>
      </c>
      <c r="G14" s="25">
        <f>+C14/E14-1</f>
        <v>0.08459869848156187</v>
      </c>
    </row>
    <row r="15" spans="1:7" s="4" customFormat="1" ht="13.5">
      <c r="A15" s="13">
        <v>4</v>
      </c>
      <c r="B15" s="8" t="s">
        <v>36</v>
      </c>
      <c r="C15" s="36">
        <v>1790</v>
      </c>
      <c r="D15" s="17">
        <v>43497</v>
      </c>
      <c r="E15" s="30">
        <v>1788</v>
      </c>
      <c r="F15" s="17">
        <v>42257</v>
      </c>
      <c r="G15" s="25">
        <f>+C15/E15-1</f>
        <v>0.0011185682326622093</v>
      </c>
    </row>
    <row r="16" spans="1:7" s="4" customFormat="1" ht="13.5">
      <c r="A16" s="13">
        <v>5</v>
      </c>
      <c r="B16" s="8" t="s">
        <v>51</v>
      </c>
      <c r="C16" s="36">
        <v>1020</v>
      </c>
      <c r="D16" s="17">
        <v>43497</v>
      </c>
      <c r="E16" s="30">
        <v>1000</v>
      </c>
      <c r="F16" s="17">
        <v>42395</v>
      </c>
      <c r="G16" s="25">
        <f>+C16/E16-1</f>
        <v>0.020000000000000018</v>
      </c>
    </row>
    <row r="17" spans="1:7" s="4" customFormat="1" ht="15">
      <c r="A17" s="13"/>
      <c r="B17" s="27" t="s">
        <v>80</v>
      </c>
      <c r="C17" s="36"/>
      <c r="D17" s="17"/>
      <c r="E17" s="30"/>
      <c r="F17" s="17"/>
      <c r="G17" s="25"/>
    </row>
    <row r="18" spans="1:7" s="4" customFormat="1" ht="27">
      <c r="A18" s="13">
        <f>IF(ISBLANK(B18),"",COUNTA($B$13:B18))</f>
        <v>6</v>
      </c>
      <c r="B18" s="8" t="s">
        <v>23</v>
      </c>
      <c r="C18" s="36">
        <v>297</v>
      </c>
      <c r="D18" s="17">
        <v>43497</v>
      </c>
      <c r="E18" s="30">
        <v>270</v>
      </c>
      <c r="F18" s="17">
        <v>43320</v>
      </c>
      <c r="G18" s="25">
        <f aca="true" t="shared" si="0" ref="G18:G37">+C18/E18-1</f>
        <v>0.10000000000000009</v>
      </c>
    </row>
    <row r="19" spans="1:7" s="4" customFormat="1" ht="13.5">
      <c r="A19" s="13">
        <f>IF(ISBLANK(B19),"",COUNTA($B$13:B19))</f>
        <v>7</v>
      </c>
      <c r="B19" s="8" t="s">
        <v>24</v>
      </c>
      <c r="C19" s="36">
        <v>205</v>
      </c>
      <c r="D19" s="17">
        <v>43497</v>
      </c>
      <c r="E19" s="30">
        <v>186</v>
      </c>
      <c r="F19" s="17">
        <v>43320</v>
      </c>
      <c r="G19" s="25">
        <f t="shared" si="0"/>
        <v>0.10215053763440851</v>
      </c>
    </row>
    <row r="20" spans="1:7" s="4" customFormat="1" ht="13.5">
      <c r="A20" s="13">
        <f>IF(ISBLANK(B20),"",COUNTA($B$13:B20))</f>
        <v>8</v>
      </c>
      <c r="B20" s="8" t="s">
        <v>26</v>
      </c>
      <c r="C20" s="36">
        <v>297</v>
      </c>
      <c r="D20" s="17">
        <v>43497</v>
      </c>
      <c r="E20" s="30">
        <v>270</v>
      </c>
      <c r="F20" s="17">
        <v>43320</v>
      </c>
      <c r="G20" s="25">
        <f t="shared" si="0"/>
        <v>0.10000000000000009</v>
      </c>
    </row>
    <row r="21" spans="1:7" s="4" customFormat="1" ht="13.5">
      <c r="A21" s="13">
        <f>IF(ISBLANK(B21),"",COUNTA($B$13:B21))</f>
        <v>9</v>
      </c>
      <c r="B21" s="8" t="s">
        <v>25</v>
      </c>
      <c r="C21" s="36">
        <v>594</v>
      </c>
      <c r="D21" s="17">
        <v>43497</v>
      </c>
      <c r="E21" s="30">
        <v>540</v>
      </c>
      <c r="F21" s="17">
        <v>43320</v>
      </c>
      <c r="G21" s="25">
        <f t="shared" si="0"/>
        <v>0.10000000000000009</v>
      </c>
    </row>
    <row r="22" spans="1:7" s="4" customFormat="1" ht="27">
      <c r="A22" s="13">
        <f>IF(ISBLANK(B22),"",COUNTA($B$13:B22))</f>
        <v>10</v>
      </c>
      <c r="B22" s="8" t="s">
        <v>84</v>
      </c>
      <c r="C22" s="36">
        <v>6350</v>
      </c>
      <c r="D22" s="17">
        <v>43497</v>
      </c>
      <c r="E22" s="30">
        <v>5987.8</v>
      </c>
      <c r="F22" s="17">
        <v>42257</v>
      </c>
      <c r="G22" s="25">
        <f t="shared" si="0"/>
        <v>0.060489662313370385</v>
      </c>
    </row>
    <row r="23" spans="1:7" s="4" customFormat="1" ht="27">
      <c r="A23" s="13">
        <f>IF(ISBLANK(B23),"",COUNTA($B$13:B23))</f>
        <v>11</v>
      </c>
      <c r="B23" s="14" t="s">
        <v>74</v>
      </c>
      <c r="C23" s="37">
        <v>1380</v>
      </c>
      <c r="D23" s="17">
        <v>43497</v>
      </c>
      <c r="E23" s="31">
        <v>2150</v>
      </c>
      <c r="F23" s="17">
        <v>42257</v>
      </c>
      <c r="G23" s="25">
        <f t="shared" si="0"/>
        <v>-0.35813953488372097</v>
      </c>
    </row>
    <row r="24" spans="1:7" s="4" customFormat="1" ht="27">
      <c r="A24" s="13">
        <f>IF(ISBLANK(B24),"",COUNTA($B$13:B24))</f>
        <v>12</v>
      </c>
      <c r="B24" s="8" t="s">
        <v>76</v>
      </c>
      <c r="C24" s="36">
        <v>2220</v>
      </c>
      <c r="D24" s="17">
        <v>43497</v>
      </c>
      <c r="E24" s="30">
        <v>1998</v>
      </c>
      <c r="F24" s="17">
        <v>43026</v>
      </c>
      <c r="G24" s="25">
        <f t="shared" si="0"/>
        <v>0.11111111111111116</v>
      </c>
    </row>
    <row r="25" spans="1:7" s="4" customFormat="1" ht="27">
      <c r="A25" s="13">
        <f>IF(ISBLANK(B25),"",COUNTA($B$13:B25))</f>
        <v>13</v>
      </c>
      <c r="B25" s="8" t="s">
        <v>75</v>
      </c>
      <c r="C25" s="36">
        <v>3480</v>
      </c>
      <c r="D25" s="17">
        <v>43497</v>
      </c>
      <c r="E25" s="30">
        <v>3116.8</v>
      </c>
      <c r="F25" s="17">
        <v>43026</v>
      </c>
      <c r="G25" s="25">
        <f t="shared" si="0"/>
        <v>0.11652977412730992</v>
      </c>
    </row>
    <row r="26" spans="1:7" s="4" customFormat="1" ht="13.5">
      <c r="A26" s="13">
        <f>IF(ISBLANK(B26),"",COUNTA($B$13:B26))</f>
        <v>14</v>
      </c>
      <c r="B26" s="8" t="s">
        <v>77</v>
      </c>
      <c r="C26" s="36">
        <v>10820</v>
      </c>
      <c r="D26" s="17">
        <v>43497</v>
      </c>
      <c r="E26" s="30">
        <v>7498</v>
      </c>
      <c r="F26" s="17">
        <v>42257</v>
      </c>
      <c r="G26" s="25">
        <f t="shared" si="0"/>
        <v>0.44305148039477205</v>
      </c>
    </row>
    <row r="27" spans="1:7" s="4" customFormat="1" ht="13.5">
      <c r="A27" s="13">
        <f>IF(ISBLANK(B27),"",COUNTA($B$13:B27))</f>
        <v>15</v>
      </c>
      <c r="B27" s="8" t="s">
        <v>1</v>
      </c>
      <c r="C27" s="36">
        <v>2010</v>
      </c>
      <c r="D27" s="17">
        <v>43497</v>
      </c>
      <c r="E27" s="30">
        <v>1930</v>
      </c>
      <c r="F27" s="17">
        <v>42257</v>
      </c>
      <c r="G27" s="25">
        <f t="shared" si="0"/>
        <v>0.041450777202072464</v>
      </c>
    </row>
    <row r="28" spans="1:7" s="4" customFormat="1" ht="27">
      <c r="A28" s="13">
        <f>IF(ISBLANK(B28),"",COUNTA($B$13:B28))</f>
        <v>16</v>
      </c>
      <c r="B28" s="14" t="s">
        <v>4</v>
      </c>
      <c r="C28" s="37">
        <v>1250</v>
      </c>
      <c r="D28" s="17">
        <v>43497</v>
      </c>
      <c r="E28" s="31">
        <v>1162.8</v>
      </c>
      <c r="F28" s="17">
        <v>42257</v>
      </c>
      <c r="G28" s="25">
        <f t="shared" si="0"/>
        <v>0.07499140006879945</v>
      </c>
    </row>
    <row r="29" spans="1:7" s="4" customFormat="1" ht="13.5">
      <c r="A29" s="13">
        <f>IF(ISBLANK(B29),"",COUNTA($B$13:B29))</f>
        <v>17</v>
      </c>
      <c r="B29" s="8" t="s">
        <v>12</v>
      </c>
      <c r="C29" s="36">
        <v>1870</v>
      </c>
      <c r="D29" s="17">
        <v>43497</v>
      </c>
      <c r="E29" s="30">
        <v>1743</v>
      </c>
      <c r="F29" s="17">
        <v>42257</v>
      </c>
      <c r="G29" s="25">
        <f t="shared" si="0"/>
        <v>0.07286288009179565</v>
      </c>
    </row>
    <row r="30" spans="1:7" s="4" customFormat="1" ht="27">
      <c r="A30" s="13">
        <f>IF(ISBLANK(B30),"",COUNTA($B$13:B30))</f>
        <v>18</v>
      </c>
      <c r="B30" s="8" t="s">
        <v>13</v>
      </c>
      <c r="C30" s="36">
        <v>1600</v>
      </c>
      <c r="D30" s="17">
        <v>43497</v>
      </c>
      <c r="E30" s="30">
        <v>1490</v>
      </c>
      <c r="F30" s="17">
        <v>42257</v>
      </c>
      <c r="G30" s="25">
        <f t="shared" si="0"/>
        <v>0.0738255033557047</v>
      </c>
    </row>
    <row r="31" spans="1:7" s="4" customFormat="1" ht="13.5">
      <c r="A31" s="13">
        <f>IF(ISBLANK(B31),"",COUNTA($B$13:B31))</f>
        <v>19</v>
      </c>
      <c r="B31" s="8" t="s">
        <v>85</v>
      </c>
      <c r="C31" s="36">
        <v>3950</v>
      </c>
      <c r="D31" s="17">
        <v>43497</v>
      </c>
      <c r="E31" s="30">
        <v>4870</v>
      </c>
      <c r="F31" s="17">
        <v>42988</v>
      </c>
      <c r="G31" s="25">
        <f t="shared" si="0"/>
        <v>-0.18891170431211501</v>
      </c>
    </row>
    <row r="32" spans="1:7" s="4" customFormat="1" ht="41.25">
      <c r="A32" s="13">
        <f>IF(ISBLANK(B32),"",COUNTA($B$13:B32))</f>
        <v>20</v>
      </c>
      <c r="B32" s="8" t="s">
        <v>33</v>
      </c>
      <c r="C32" s="36">
        <v>2300</v>
      </c>
      <c r="D32" s="17">
        <v>43497</v>
      </c>
      <c r="E32" s="30">
        <v>2247</v>
      </c>
      <c r="F32" s="17">
        <v>42257</v>
      </c>
      <c r="G32" s="25">
        <f t="shared" si="0"/>
        <v>0.023587004895416097</v>
      </c>
    </row>
    <row r="33" spans="1:7" s="4" customFormat="1" ht="41.25">
      <c r="A33" s="13">
        <f>IF(ISBLANK(B33),"",COUNTA($B$13:B33))</f>
        <v>21</v>
      </c>
      <c r="B33" s="8" t="s">
        <v>34</v>
      </c>
      <c r="C33" s="36">
        <v>1440</v>
      </c>
      <c r="D33" s="17">
        <v>43497</v>
      </c>
      <c r="E33" s="30">
        <v>1372</v>
      </c>
      <c r="F33" s="17">
        <v>42257</v>
      </c>
      <c r="G33" s="25">
        <f t="shared" si="0"/>
        <v>0.04956268221574334</v>
      </c>
    </row>
    <row r="34" spans="1:7" s="4" customFormat="1" ht="27">
      <c r="A34" s="13">
        <f>IF(ISBLANK(B34),"",COUNTA($B$13:B34))</f>
        <v>22</v>
      </c>
      <c r="B34" s="8" t="s">
        <v>35</v>
      </c>
      <c r="C34" s="36">
        <v>1950</v>
      </c>
      <c r="D34" s="17">
        <v>43497</v>
      </c>
      <c r="E34" s="30">
        <v>1910</v>
      </c>
      <c r="F34" s="17">
        <v>42257</v>
      </c>
      <c r="G34" s="25">
        <f t="shared" si="0"/>
        <v>0.020942408376963373</v>
      </c>
    </row>
    <row r="35" spans="1:7" s="4" customFormat="1" ht="41.25">
      <c r="A35" s="13">
        <f>IF(ISBLANK(B35),"",COUNTA($B$13:B35))</f>
        <v>23</v>
      </c>
      <c r="B35" s="8" t="s">
        <v>28</v>
      </c>
      <c r="C35" s="36">
        <v>3587</v>
      </c>
      <c r="D35" s="17">
        <v>43497</v>
      </c>
      <c r="E35" s="30">
        <v>2750</v>
      </c>
      <c r="F35" s="17">
        <v>42254</v>
      </c>
      <c r="G35" s="25">
        <f t="shared" si="0"/>
        <v>0.3043636363636364</v>
      </c>
    </row>
    <row r="36" spans="1:7" s="4" customFormat="1" ht="41.25">
      <c r="A36" s="13">
        <f>IF(ISBLANK(B36),"",COUNTA($B$13:B36))</f>
        <v>24</v>
      </c>
      <c r="B36" s="8" t="s">
        <v>27</v>
      </c>
      <c r="C36" s="36">
        <v>2924</v>
      </c>
      <c r="D36" s="17">
        <v>43497</v>
      </c>
      <c r="E36" s="30">
        <v>2270</v>
      </c>
      <c r="F36" s="17">
        <v>42254</v>
      </c>
      <c r="G36" s="25">
        <f t="shared" si="0"/>
        <v>0.28810572687224667</v>
      </c>
    </row>
    <row r="37" spans="1:7" s="4" customFormat="1" ht="41.25">
      <c r="A37" s="13">
        <f>IF(ISBLANK(B37),"",COUNTA($B$13:B37))</f>
        <v>25</v>
      </c>
      <c r="B37" s="8" t="s">
        <v>29</v>
      </c>
      <c r="C37" s="36">
        <v>1650</v>
      </c>
      <c r="D37" s="17">
        <v>43497</v>
      </c>
      <c r="E37" s="30">
        <v>1539</v>
      </c>
      <c r="F37" s="17">
        <v>42254</v>
      </c>
      <c r="G37" s="25">
        <f t="shared" si="0"/>
        <v>0.0721247563352827</v>
      </c>
    </row>
    <row r="38" spans="1:7" s="4" customFormat="1" ht="15">
      <c r="A38" s="13"/>
      <c r="B38" s="27" t="s">
        <v>81</v>
      </c>
      <c r="C38" s="36"/>
      <c r="D38" s="17"/>
      <c r="E38" s="30"/>
      <c r="F38" s="17"/>
      <c r="G38" s="25"/>
    </row>
    <row r="39" spans="1:7" s="4" customFormat="1" ht="27">
      <c r="A39" s="13">
        <v>26</v>
      </c>
      <c r="B39" s="8" t="s">
        <v>9</v>
      </c>
      <c r="C39" s="36">
        <v>520</v>
      </c>
      <c r="D39" s="17">
        <v>43497</v>
      </c>
      <c r="E39" s="30">
        <v>494</v>
      </c>
      <c r="F39" s="17">
        <v>42250</v>
      </c>
      <c r="G39" s="25">
        <f aca="true" t="shared" si="1" ref="G39:G50">+C39/E39-1</f>
        <v>0.05263157894736836</v>
      </c>
    </row>
    <row r="40" spans="1:7" s="4" customFormat="1" ht="27">
      <c r="A40" s="13">
        <v>27</v>
      </c>
      <c r="B40" s="8" t="s">
        <v>10</v>
      </c>
      <c r="C40" s="36">
        <v>815</v>
      </c>
      <c r="D40" s="17">
        <v>43497</v>
      </c>
      <c r="E40" s="30">
        <v>730</v>
      </c>
      <c r="F40" s="17">
        <v>42250</v>
      </c>
      <c r="G40" s="25">
        <f t="shared" si="1"/>
        <v>0.11643835616438358</v>
      </c>
    </row>
    <row r="41" spans="1:7" ht="27">
      <c r="A41" s="13">
        <v>28</v>
      </c>
      <c r="B41" s="8" t="s">
        <v>39</v>
      </c>
      <c r="C41" s="36">
        <v>790</v>
      </c>
      <c r="D41" s="17">
        <v>43497</v>
      </c>
      <c r="E41" s="30">
        <v>700</v>
      </c>
      <c r="F41" s="17">
        <v>42257</v>
      </c>
      <c r="G41" s="25">
        <f t="shared" si="1"/>
        <v>0.12857142857142856</v>
      </c>
    </row>
    <row r="42" spans="1:7" ht="27">
      <c r="A42" s="13">
        <v>29</v>
      </c>
      <c r="B42" s="8" t="s">
        <v>40</v>
      </c>
      <c r="C42" s="36">
        <v>500</v>
      </c>
      <c r="D42" s="17">
        <v>43497</v>
      </c>
      <c r="E42" s="30">
        <v>470</v>
      </c>
      <c r="F42" s="17">
        <v>42257</v>
      </c>
      <c r="G42" s="25">
        <f t="shared" si="1"/>
        <v>0.06382978723404253</v>
      </c>
    </row>
    <row r="43" spans="1:7" ht="27">
      <c r="A43" s="13">
        <v>30</v>
      </c>
      <c r="B43" s="8" t="s">
        <v>41</v>
      </c>
      <c r="C43" s="36">
        <v>990</v>
      </c>
      <c r="D43" s="17">
        <v>43497</v>
      </c>
      <c r="E43" s="30">
        <v>880</v>
      </c>
      <c r="F43" s="17">
        <v>42257</v>
      </c>
      <c r="G43" s="25">
        <f t="shared" si="1"/>
        <v>0.125</v>
      </c>
    </row>
    <row r="44" spans="1:7" ht="27">
      <c r="A44" s="13">
        <v>31</v>
      </c>
      <c r="B44" s="8" t="s">
        <v>42</v>
      </c>
      <c r="C44" s="36">
        <v>678</v>
      </c>
      <c r="D44" s="17">
        <v>43497</v>
      </c>
      <c r="E44" s="30">
        <v>650</v>
      </c>
      <c r="F44" s="17">
        <v>42257</v>
      </c>
      <c r="G44" s="25">
        <f t="shared" si="1"/>
        <v>0.04307692307692301</v>
      </c>
    </row>
    <row r="45" spans="1:7" ht="27">
      <c r="A45" s="13">
        <v>32</v>
      </c>
      <c r="B45" s="8" t="s">
        <v>43</v>
      </c>
      <c r="C45" s="36">
        <v>1300</v>
      </c>
      <c r="D45" s="17">
        <v>43497</v>
      </c>
      <c r="E45" s="30">
        <v>1124.4</v>
      </c>
      <c r="F45" s="17">
        <v>42257</v>
      </c>
      <c r="G45" s="25">
        <f t="shared" si="1"/>
        <v>0.1561721807186054</v>
      </c>
    </row>
    <row r="46" spans="1:7" ht="27">
      <c r="A46" s="13">
        <v>33</v>
      </c>
      <c r="B46" s="8" t="s">
        <v>44</v>
      </c>
      <c r="C46" s="36">
        <v>880</v>
      </c>
      <c r="D46" s="17">
        <v>43497</v>
      </c>
      <c r="E46" s="30">
        <v>838.9</v>
      </c>
      <c r="F46" s="17">
        <v>42257</v>
      </c>
      <c r="G46" s="25">
        <f t="shared" si="1"/>
        <v>0.04899272857313153</v>
      </c>
    </row>
    <row r="47" spans="1:7" ht="27">
      <c r="A47" s="13">
        <v>34</v>
      </c>
      <c r="B47" s="8" t="s">
        <v>45</v>
      </c>
      <c r="C47" s="36">
        <v>1607</v>
      </c>
      <c r="D47" s="17">
        <v>43497</v>
      </c>
      <c r="E47" s="30">
        <v>1417.4</v>
      </c>
      <c r="F47" s="17">
        <v>42257</v>
      </c>
      <c r="G47" s="25">
        <f t="shared" si="1"/>
        <v>0.13376605051502755</v>
      </c>
    </row>
    <row r="48" spans="1:7" ht="27">
      <c r="A48" s="13">
        <v>35</v>
      </c>
      <c r="B48" s="8" t="s">
        <v>46</v>
      </c>
      <c r="C48" s="36">
        <v>1188</v>
      </c>
      <c r="D48" s="17">
        <v>43497</v>
      </c>
      <c r="E48" s="30">
        <v>1132</v>
      </c>
      <c r="F48" s="17">
        <v>42257</v>
      </c>
      <c r="G48" s="25">
        <f t="shared" si="1"/>
        <v>0.04946996466431086</v>
      </c>
    </row>
    <row r="49" spans="1:7" s="4" customFormat="1" ht="27">
      <c r="A49" s="13">
        <v>36</v>
      </c>
      <c r="B49" s="8" t="s">
        <v>11</v>
      </c>
      <c r="C49" s="36">
        <v>3140</v>
      </c>
      <c r="D49" s="17">
        <v>43497</v>
      </c>
      <c r="E49" s="30">
        <v>2990</v>
      </c>
      <c r="F49" s="17">
        <v>42254</v>
      </c>
      <c r="G49" s="25">
        <f t="shared" si="1"/>
        <v>0.050167224080267525</v>
      </c>
    </row>
    <row r="50" spans="1:7" s="4" customFormat="1" ht="41.25">
      <c r="A50" s="13">
        <v>37</v>
      </c>
      <c r="B50" s="8" t="s">
        <v>73</v>
      </c>
      <c r="C50" s="36">
        <v>1530</v>
      </c>
      <c r="D50" s="17">
        <v>43497</v>
      </c>
      <c r="E50" s="30">
        <v>1530</v>
      </c>
      <c r="F50" s="17">
        <v>43151</v>
      </c>
      <c r="G50" s="25">
        <f t="shared" si="1"/>
        <v>0</v>
      </c>
    </row>
    <row r="51" spans="1:7" s="4" customFormat="1" ht="41.25">
      <c r="A51" s="13">
        <v>38</v>
      </c>
      <c r="B51" s="8" t="s">
        <v>78</v>
      </c>
      <c r="C51" s="36">
        <v>1150</v>
      </c>
      <c r="D51" s="17">
        <v>43497</v>
      </c>
      <c r="E51" s="30"/>
      <c r="F51" s="17"/>
      <c r="G51" s="25"/>
    </row>
    <row r="52" spans="1:7" s="4" customFormat="1" ht="13.5">
      <c r="A52" s="13">
        <v>39</v>
      </c>
      <c r="B52" s="8" t="s">
        <v>54</v>
      </c>
      <c r="C52" s="36">
        <v>1840</v>
      </c>
      <c r="D52" s="17">
        <v>43497</v>
      </c>
      <c r="E52" s="30">
        <v>1786</v>
      </c>
      <c r="F52" s="17">
        <v>43315</v>
      </c>
      <c r="G52" s="25">
        <f>+C52/E52-1</f>
        <v>0.03023516237402024</v>
      </c>
    </row>
    <row r="53" spans="1:7" s="4" customFormat="1" ht="13.5">
      <c r="A53" s="13">
        <v>40</v>
      </c>
      <c r="B53" s="8" t="s">
        <v>55</v>
      </c>
      <c r="C53" s="36">
        <v>2860</v>
      </c>
      <c r="D53" s="17">
        <v>43497</v>
      </c>
      <c r="E53" s="30">
        <v>2760</v>
      </c>
      <c r="F53" s="17">
        <v>43315</v>
      </c>
      <c r="G53" s="25">
        <f>+C53/E53-1</f>
        <v>0.03623188405797095</v>
      </c>
    </row>
    <row r="54" spans="1:7" s="4" customFormat="1" ht="13.5">
      <c r="A54" s="13">
        <v>41</v>
      </c>
      <c r="B54" s="8" t="s">
        <v>48</v>
      </c>
      <c r="C54" s="36">
        <v>2920</v>
      </c>
      <c r="D54" s="17">
        <v>43497</v>
      </c>
      <c r="E54" s="30">
        <v>2230</v>
      </c>
      <c r="F54" s="17">
        <v>41883</v>
      </c>
      <c r="G54" s="25">
        <f>+C54/E54-1</f>
        <v>0.3094170403587444</v>
      </c>
    </row>
    <row r="55" spans="1:7" s="4" customFormat="1" ht="13.5">
      <c r="A55" s="13">
        <v>42</v>
      </c>
      <c r="B55" s="8" t="s">
        <v>47</v>
      </c>
      <c r="C55" s="36">
        <v>4600</v>
      </c>
      <c r="D55" s="17">
        <v>43497</v>
      </c>
      <c r="E55" s="30">
        <v>4000</v>
      </c>
      <c r="F55" s="17">
        <v>41883</v>
      </c>
      <c r="G55" s="25">
        <f>+C55/E55-1</f>
        <v>0.1499999999999999</v>
      </c>
    </row>
    <row r="56" spans="1:6" s="4" customFormat="1" ht="13.5">
      <c r="A56" s="13">
        <v>43</v>
      </c>
      <c r="B56" s="14" t="s">
        <v>14</v>
      </c>
      <c r="C56" s="87" t="s">
        <v>15</v>
      </c>
      <c r="D56" s="23"/>
      <c r="E56" s="79"/>
      <c r="F56" s="23"/>
    </row>
    <row r="57" spans="1:6" s="4" customFormat="1" ht="13.5">
      <c r="A57" s="13">
        <v>44</v>
      </c>
      <c r="B57" s="14" t="s">
        <v>16</v>
      </c>
      <c r="C57" s="88"/>
      <c r="D57" s="23"/>
      <c r="E57" s="79"/>
      <c r="F57" s="23"/>
    </row>
    <row r="58" spans="1:6" s="4" customFormat="1" ht="13.5">
      <c r="A58" s="13">
        <v>45</v>
      </c>
      <c r="B58" s="14" t="s">
        <v>17</v>
      </c>
      <c r="C58" s="88"/>
      <c r="D58" s="23"/>
      <c r="E58" s="79"/>
      <c r="F58" s="23"/>
    </row>
    <row r="59" spans="1:6" s="4" customFormat="1" ht="13.5">
      <c r="A59" s="13">
        <v>46</v>
      </c>
      <c r="B59" s="14" t="s">
        <v>18</v>
      </c>
      <c r="C59" s="88"/>
      <c r="D59" s="23"/>
      <c r="E59" s="79"/>
      <c r="F59" s="23"/>
    </row>
    <row r="60" spans="1:6" s="4" customFormat="1" ht="13.5">
      <c r="A60" s="13">
        <v>47</v>
      </c>
      <c r="B60" s="14" t="s">
        <v>19</v>
      </c>
      <c r="C60" s="88"/>
      <c r="D60" s="23"/>
      <c r="E60" s="80"/>
      <c r="F60" s="24"/>
    </row>
    <row r="61" spans="1:4" s="4" customFormat="1" ht="13.5">
      <c r="A61" s="13">
        <v>48</v>
      </c>
      <c r="B61" s="14" t="s">
        <v>20</v>
      </c>
      <c r="C61" s="89"/>
      <c r="D61" s="23"/>
    </row>
    <row r="62" spans="1:7" s="4" customFormat="1" ht="13.5">
      <c r="A62" s="13">
        <v>49</v>
      </c>
      <c r="B62" s="8" t="s">
        <v>52</v>
      </c>
      <c r="C62" s="36">
        <v>3670</v>
      </c>
      <c r="D62" s="17">
        <v>43507</v>
      </c>
      <c r="E62" s="30">
        <v>3270</v>
      </c>
      <c r="F62" s="17">
        <v>43164</v>
      </c>
      <c r="G62" s="25">
        <f>+C62/E62-1</f>
        <v>0.12232415902140681</v>
      </c>
    </row>
    <row r="63" spans="1:7" s="4" customFormat="1" ht="13.5">
      <c r="A63" s="13">
        <v>50</v>
      </c>
      <c r="B63" s="26" t="s">
        <v>53</v>
      </c>
      <c r="C63" s="38">
        <v>2040</v>
      </c>
      <c r="D63" s="29">
        <v>43507</v>
      </c>
      <c r="E63" s="35">
        <v>1810</v>
      </c>
      <c r="F63" s="29">
        <v>43164</v>
      </c>
      <c r="G63" s="25">
        <f>+C63/E63-1</f>
        <v>0.1270718232044199</v>
      </c>
    </row>
    <row r="64" ht="12.75">
      <c r="D64" s="18"/>
    </row>
    <row r="65" spans="2:4" ht="33" customHeight="1">
      <c r="B65" s="78" t="s">
        <v>70</v>
      </c>
      <c r="C65" s="78"/>
      <c r="D65" s="18"/>
    </row>
    <row r="66" ht="12.75">
      <c r="D66" s="18"/>
    </row>
    <row r="67" spans="1:4" s="7" customFormat="1" ht="17.25">
      <c r="A67" s="75" t="s">
        <v>21</v>
      </c>
      <c r="B67" s="76"/>
      <c r="C67" s="77"/>
      <c r="D67" s="18"/>
    </row>
    <row r="68" spans="1:7" s="4" customFormat="1" ht="15">
      <c r="A68" s="15"/>
      <c r="B68" s="27" t="s">
        <v>83</v>
      </c>
      <c r="C68" s="36"/>
      <c r="D68" s="32"/>
      <c r="E68" s="40"/>
      <c r="F68" s="28"/>
      <c r="G68" s="25"/>
    </row>
    <row r="69" spans="1:7" s="4" customFormat="1" ht="54.75">
      <c r="A69" s="15">
        <v>1</v>
      </c>
      <c r="B69" s="8" t="s">
        <v>56</v>
      </c>
      <c r="C69" s="36">
        <v>370</v>
      </c>
      <c r="D69" s="17">
        <v>43474</v>
      </c>
      <c r="E69" s="30">
        <v>323</v>
      </c>
      <c r="F69" s="17">
        <v>43049</v>
      </c>
      <c r="G69" s="25">
        <f aca="true" t="shared" si="2" ref="G69:G88">+C69/E69-1</f>
        <v>0.1455108359133126</v>
      </c>
    </row>
    <row r="70" spans="1:7" s="4" customFormat="1" ht="54.75">
      <c r="A70" s="15">
        <v>2</v>
      </c>
      <c r="B70" s="8" t="s">
        <v>57</v>
      </c>
      <c r="C70" s="36">
        <v>450</v>
      </c>
      <c r="D70" s="17">
        <v>43474</v>
      </c>
      <c r="E70" s="30">
        <v>400</v>
      </c>
      <c r="F70" s="17">
        <v>43049</v>
      </c>
      <c r="G70" s="25">
        <f t="shared" si="2"/>
        <v>0.125</v>
      </c>
    </row>
    <row r="71" spans="1:7" s="4" customFormat="1" ht="54.75">
      <c r="A71" s="15">
        <v>3</v>
      </c>
      <c r="B71" s="8" t="s">
        <v>58</v>
      </c>
      <c r="C71" s="36">
        <f>250+227</f>
        <v>477</v>
      </c>
      <c r="D71" s="17">
        <v>43474</v>
      </c>
      <c r="E71" s="30">
        <f>215+218</f>
        <v>433</v>
      </c>
      <c r="F71" s="17">
        <v>43049</v>
      </c>
      <c r="G71" s="25">
        <f t="shared" si="2"/>
        <v>0.10161662817551953</v>
      </c>
    </row>
    <row r="72" spans="1:7" s="4" customFormat="1" ht="54.75">
      <c r="A72" s="15">
        <v>4</v>
      </c>
      <c r="B72" s="8" t="s">
        <v>59</v>
      </c>
      <c r="C72" s="36">
        <v>440</v>
      </c>
      <c r="D72" s="17">
        <v>43474</v>
      </c>
      <c r="E72" s="30">
        <v>385</v>
      </c>
      <c r="F72" s="17">
        <v>43109</v>
      </c>
      <c r="G72" s="25">
        <f t="shared" si="2"/>
        <v>0.1428571428571428</v>
      </c>
    </row>
    <row r="73" spans="1:7" s="4" customFormat="1" ht="54.75">
      <c r="A73" s="15">
        <v>5</v>
      </c>
      <c r="B73" s="8" t="s">
        <v>60</v>
      </c>
      <c r="C73" s="36">
        <v>560</v>
      </c>
      <c r="D73" s="17">
        <v>43474</v>
      </c>
      <c r="E73" s="30">
        <v>485</v>
      </c>
      <c r="F73" s="17">
        <v>43109</v>
      </c>
      <c r="G73" s="25">
        <f t="shared" si="2"/>
        <v>0.15463917525773185</v>
      </c>
    </row>
    <row r="74" spans="1:7" s="4" customFormat="1" ht="54.75">
      <c r="A74" s="15">
        <v>6</v>
      </c>
      <c r="B74" s="8" t="s">
        <v>61</v>
      </c>
      <c r="C74" s="36">
        <f>320+227</f>
        <v>547</v>
      </c>
      <c r="D74" s="17">
        <v>43474</v>
      </c>
      <c r="E74" s="30">
        <f>276+218</f>
        <v>494</v>
      </c>
      <c r="F74" s="17">
        <v>43049</v>
      </c>
      <c r="G74" s="25">
        <f t="shared" si="2"/>
        <v>0.10728744939271251</v>
      </c>
    </row>
    <row r="75" spans="1:7" s="4" customFormat="1" ht="54.75">
      <c r="A75" s="15">
        <v>7</v>
      </c>
      <c r="B75" s="8" t="s">
        <v>62</v>
      </c>
      <c r="C75" s="36">
        <f>517+250</f>
        <v>767</v>
      </c>
      <c r="D75" s="17">
        <v>43474</v>
      </c>
      <c r="E75" s="30">
        <f>215+495</f>
        <v>710</v>
      </c>
      <c r="F75" s="17">
        <v>43049</v>
      </c>
      <c r="G75" s="25">
        <f t="shared" si="2"/>
        <v>0.08028169014084496</v>
      </c>
    </row>
    <row r="76" spans="1:7" s="4" customFormat="1" ht="54.75">
      <c r="A76" s="15">
        <v>8</v>
      </c>
      <c r="B76" s="8" t="s">
        <v>63</v>
      </c>
      <c r="C76" s="36">
        <f>620+250</f>
        <v>870</v>
      </c>
      <c r="D76" s="17">
        <v>43474</v>
      </c>
      <c r="E76" s="30">
        <f>215+594</f>
        <v>809</v>
      </c>
      <c r="F76" s="17">
        <v>43049</v>
      </c>
      <c r="G76" s="25">
        <f t="shared" si="2"/>
        <v>0.07540173053152044</v>
      </c>
    </row>
    <row r="77" spans="1:7" s="4" customFormat="1" ht="54.75">
      <c r="A77" s="15">
        <v>9</v>
      </c>
      <c r="B77" s="8" t="s">
        <v>64</v>
      </c>
      <c r="C77" s="36">
        <f>806+250</f>
        <v>1056</v>
      </c>
      <c r="D77" s="17">
        <v>43474</v>
      </c>
      <c r="E77" s="30">
        <f>215+773</f>
        <v>988</v>
      </c>
      <c r="F77" s="17">
        <v>43049</v>
      </c>
      <c r="G77" s="25">
        <f t="shared" si="2"/>
        <v>0.06882591093117418</v>
      </c>
    </row>
    <row r="78" spans="1:7" s="4" customFormat="1" ht="54.75">
      <c r="A78" s="15">
        <v>10</v>
      </c>
      <c r="B78" s="8" t="s">
        <v>65</v>
      </c>
      <c r="C78" s="36">
        <f>1344+250</f>
        <v>1594</v>
      </c>
      <c r="D78" s="17">
        <v>43474</v>
      </c>
      <c r="E78" s="30">
        <f>1288+215</f>
        <v>1503</v>
      </c>
      <c r="F78" s="17">
        <v>43049</v>
      </c>
      <c r="G78" s="25">
        <f t="shared" si="2"/>
        <v>0.06054557551563544</v>
      </c>
    </row>
    <row r="79" spans="1:7" s="4" customFormat="1" ht="54.75">
      <c r="A79" s="15">
        <v>11</v>
      </c>
      <c r="B79" s="8" t="s">
        <v>66</v>
      </c>
      <c r="C79" s="36">
        <f>517+320</f>
        <v>837</v>
      </c>
      <c r="D79" s="17">
        <v>43474</v>
      </c>
      <c r="E79" s="30">
        <f>276+495</f>
        <v>771</v>
      </c>
      <c r="F79" s="17">
        <v>43049</v>
      </c>
      <c r="G79" s="25">
        <f t="shared" si="2"/>
        <v>0.08560311284046684</v>
      </c>
    </row>
    <row r="80" spans="1:7" s="4" customFormat="1" ht="54.75">
      <c r="A80" s="15">
        <v>12</v>
      </c>
      <c r="B80" s="8" t="s">
        <v>67</v>
      </c>
      <c r="C80" s="36">
        <f>620+320</f>
        <v>940</v>
      </c>
      <c r="D80" s="17">
        <v>43474</v>
      </c>
      <c r="E80" s="30">
        <f>276+594</f>
        <v>870</v>
      </c>
      <c r="F80" s="17">
        <v>43049</v>
      </c>
      <c r="G80" s="25">
        <f t="shared" si="2"/>
        <v>0.08045977011494254</v>
      </c>
    </row>
    <row r="81" spans="1:7" s="4" customFormat="1" ht="54.75">
      <c r="A81" s="15">
        <v>13</v>
      </c>
      <c r="B81" s="8" t="s">
        <v>68</v>
      </c>
      <c r="C81" s="36">
        <f>806+320</f>
        <v>1126</v>
      </c>
      <c r="D81" s="17">
        <v>43474</v>
      </c>
      <c r="E81" s="30">
        <f>276+773</f>
        <v>1049</v>
      </c>
      <c r="F81" s="17">
        <v>43049</v>
      </c>
      <c r="G81" s="25">
        <f t="shared" si="2"/>
        <v>0.0734032411820782</v>
      </c>
    </row>
    <row r="82" spans="1:7" s="4" customFormat="1" ht="54.75">
      <c r="A82" s="15">
        <v>14</v>
      </c>
      <c r="B82" s="8" t="s">
        <v>69</v>
      </c>
      <c r="C82" s="36">
        <f>1344+320</f>
        <v>1664</v>
      </c>
      <c r="D82" s="17">
        <v>43474</v>
      </c>
      <c r="E82" s="30">
        <f>1288+276</f>
        <v>1564</v>
      </c>
      <c r="F82" s="17">
        <v>43049</v>
      </c>
      <c r="G82" s="25">
        <f t="shared" si="2"/>
        <v>0.0639386189258313</v>
      </c>
    </row>
    <row r="83" spans="1:7" s="4" customFormat="1" ht="15">
      <c r="A83" s="15"/>
      <c r="B83" s="27" t="s">
        <v>81</v>
      </c>
      <c r="C83" s="36"/>
      <c r="D83" s="17"/>
      <c r="E83" s="30"/>
      <c r="F83" s="17"/>
      <c r="G83" s="25"/>
    </row>
    <row r="84" spans="1:7" s="4" customFormat="1" ht="13.5">
      <c r="A84" s="15">
        <v>15</v>
      </c>
      <c r="B84" s="8" t="s">
        <v>49</v>
      </c>
      <c r="C84" s="36">
        <v>700</v>
      </c>
      <c r="D84" s="17">
        <v>43497</v>
      </c>
      <c r="E84" s="30">
        <v>493</v>
      </c>
      <c r="F84" s="17">
        <v>42339</v>
      </c>
      <c r="G84" s="25">
        <f t="shared" si="2"/>
        <v>0.41987829614604455</v>
      </c>
    </row>
    <row r="85" spans="1:7" s="4" customFormat="1" ht="13.5">
      <c r="A85" s="15">
        <v>16</v>
      </c>
      <c r="B85" s="8" t="s">
        <v>50</v>
      </c>
      <c r="C85" s="36">
        <v>500</v>
      </c>
      <c r="D85" s="17">
        <v>43497</v>
      </c>
      <c r="E85" s="30">
        <v>390</v>
      </c>
      <c r="F85" s="17">
        <v>42339</v>
      </c>
      <c r="G85" s="25">
        <f t="shared" si="2"/>
        <v>0.28205128205128216</v>
      </c>
    </row>
    <row r="86" spans="1:7" s="4" customFormat="1" ht="13.5">
      <c r="A86" s="15">
        <v>17</v>
      </c>
      <c r="B86" s="8" t="s">
        <v>30</v>
      </c>
      <c r="C86" s="36">
        <v>2000</v>
      </c>
      <c r="D86" s="17">
        <v>43497</v>
      </c>
      <c r="E86" s="30">
        <v>1784</v>
      </c>
      <c r="F86" s="17">
        <v>42248</v>
      </c>
      <c r="G86" s="25">
        <f t="shared" si="2"/>
        <v>0.12107623318385641</v>
      </c>
    </row>
    <row r="87" spans="1:7" s="4" customFormat="1" ht="13.5">
      <c r="A87" s="15">
        <v>18</v>
      </c>
      <c r="B87" s="8" t="s">
        <v>31</v>
      </c>
      <c r="C87" s="36">
        <v>850</v>
      </c>
      <c r="D87" s="17">
        <v>43497</v>
      </c>
      <c r="E87" s="30">
        <v>648</v>
      </c>
      <c r="F87" s="17">
        <v>42248</v>
      </c>
      <c r="G87" s="25">
        <f t="shared" si="2"/>
        <v>0.31172839506172845</v>
      </c>
    </row>
    <row r="88" spans="1:7" s="4" customFormat="1" ht="13.5">
      <c r="A88" s="15">
        <v>19</v>
      </c>
      <c r="B88" s="8" t="s">
        <v>32</v>
      </c>
      <c r="C88" s="36">
        <v>3600</v>
      </c>
      <c r="D88" s="17">
        <v>43497</v>
      </c>
      <c r="E88" s="30">
        <v>3265</v>
      </c>
      <c r="F88" s="17">
        <v>42248</v>
      </c>
      <c r="G88" s="25">
        <f t="shared" si="2"/>
        <v>0.10260336906584988</v>
      </c>
    </row>
    <row r="89" spans="1:7" s="4" customFormat="1" ht="27">
      <c r="A89" s="15">
        <v>20</v>
      </c>
      <c r="B89" s="8" t="s">
        <v>86</v>
      </c>
      <c r="C89" s="36">
        <v>2110</v>
      </c>
      <c r="D89" s="17">
        <v>43497</v>
      </c>
      <c r="E89" s="30">
        <v>1900</v>
      </c>
      <c r="F89" s="17">
        <v>42248</v>
      </c>
      <c r="G89" s="25">
        <f>+C89/E89-1</f>
        <v>0.11052631578947358</v>
      </c>
    </row>
    <row r="90" spans="1:4" s="4" customFormat="1" ht="27" customHeight="1">
      <c r="A90" s="72">
        <v>21</v>
      </c>
      <c r="B90" s="33" t="s">
        <v>22</v>
      </c>
      <c r="C90" s="39" t="s">
        <v>15</v>
      </c>
      <c r="D90" s="24"/>
    </row>
    <row r="91" spans="1:4" s="4" customFormat="1" ht="17.25">
      <c r="A91" s="66"/>
      <c r="B91" s="91" t="s">
        <v>189</v>
      </c>
      <c r="C91" s="91"/>
      <c r="D91" s="91"/>
    </row>
    <row r="92" spans="1:4" s="4" customFormat="1" ht="13.5">
      <c r="A92" s="71"/>
      <c r="B92" s="69" t="s">
        <v>203</v>
      </c>
      <c r="C92" s="39"/>
      <c r="D92" s="70"/>
    </row>
    <row r="93" spans="1:4" s="4" customFormat="1" ht="13.5">
      <c r="A93" s="66"/>
      <c r="B93" s="69" t="s">
        <v>134</v>
      </c>
      <c r="C93" s="67"/>
      <c r="D93" s="68"/>
    </row>
    <row r="94" spans="1:4" s="4" customFormat="1" ht="13.5">
      <c r="A94" s="66"/>
      <c r="B94" s="50" t="s">
        <v>98</v>
      </c>
      <c r="C94" s="67"/>
      <c r="D94" s="68"/>
    </row>
    <row r="95" spans="1:4" s="4" customFormat="1" ht="13.5">
      <c r="A95" s="66"/>
      <c r="B95" s="46" t="s">
        <v>99</v>
      </c>
      <c r="C95" s="67"/>
      <c r="D95" s="68"/>
    </row>
    <row r="96" spans="1:4" s="4" customFormat="1" ht="13.5">
      <c r="A96" s="66"/>
      <c r="B96" s="46" t="s">
        <v>100</v>
      </c>
      <c r="C96" s="67"/>
      <c r="D96" s="68"/>
    </row>
    <row r="97" spans="1:4" s="4" customFormat="1" ht="13.5">
      <c r="A97" s="66"/>
      <c r="B97" s="50" t="s">
        <v>101</v>
      </c>
      <c r="C97" s="67"/>
      <c r="D97" s="68"/>
    </row>
    <row r="98" spans="1:4" s="4" customFormat="1" ht="13.5">
      <c r="A98" s="66"/>
      <c r="B98" s="50" t="s">
        <v>102</v>
      </c>
      <c r="C98" s="67"/>
      <c r="D98" s="68"/>
    </row>
    <row r="99" spans="1:4" s="4" customFormat="1" ht="13.5">
      <c r="A99" s="66"/>
      <c r="B99" s="46" t="s">
        <v>103</v>
      </c>
      <c r="C99" s="67"/>
      <c r="D99" s="68"/>
    </row>
    <row r="100" spans="1:4" s="4" customFormat="1" ht="13.5">
      <c r="A100" s="66"/>
      <c r="B100" s="46" t="s">
        <v>104</v>
      </c>
      <c r="C100" s="67"/>
      <c r="D100" s="68"/>
    </row>
    <row r="101" spans="1:4" s="4" customFormat="1" ht="13.5">
      <c r="A101" s="66"/>
      <c r="B101" s="50" t="s">
        <v>105</v>
      </c>
      <c r="C101" s="67"/>
      <c r="D101" s="68"/>
    </row>
    <row r="102" spans="1:4" s="4" customFormat="1" ht="26.25">
      <c r="A102" s="66"/>
      <c r="B102" s="50" t="s">
        <v>180</v>
      </c>
      <c r="C102" s="67"/>
      <c r="D102" s="68"/>
    </row>
    <row r="103" spans="1:4" s="4" customFormat="1" ht="13.5">
      <c r="A103" s="66"/>
      <c r="B103" s="46" t="s">
        <v>106</v>
      </c>
      <c r="C103" s="67"/>
      <c r="D103" s="68"/>
    </row>
    <row r="104" spans="1:4" s="4" customFormat="1" ht="26.25">
      <c r="A104" s="66"/>
      <c r="B104" s="50" t="s">
        <v>181</v>
      </c>
      <c r="C104" s="67"/>
      <c r="D104" s="68"/>
    </row>
    <row r="105" spans="1:4" s="4" customFormat="1" ht="13.5">
      <c r="A105" s="66"/>
      <c r="B105" s="46" t="s">
        <v>107</v>
      </c>
      <c r="C105" s="67"/>
      <c r="D105" s="68"/>
    </row>
    <row r="106" spans="1:4" s="4" customFormat="1" ht="13.5">
      <c r="A106" s="66"/>
      <c r="B106" s="50" t="s">
        <v>108</v>
      </c>
      <c r="C106" s="67"/>
      <c r="D106" s="68"/>
    </row>
    <row r="107" spans="1:4" s="4" customFormat="1" ht="13.5">
      <c r="A107" s="66"/>
      <c r="B107" s="50" t="s">
        <v>109</v>
      </c>
      <c r="C107" s="67"/>
      <c r="D107" s="68"/>
    </row>
    <row r="108" spans="1:4" s="4" customFormat="1" ht="13.5">
      <c r="A108" s="66"/>
      <c r="B108" s="50" t="s">
        <v>110</v>
      </c>
      <c r="C108" s="67"/>
      <c r="D108" s="68"/>
    </row>
    <row r="109" spans="1:4" s="4" customFormat="1" ht="13.5">
      <c r="A109" s="66"/>
      <c r="B109" s="50" t="s">
        <v>111</v>
      </c>
      <c r="C109" s="67"/>
      <c r="D109" s="68"/>
    </row>
    <row r="110" spans="1:4" s="4" customFormat="1" ht="13.5">
      <c r="A110" s="66"/>
      <c r="B110" s="46" t="s">
        <v>112</v>
      </c>
      <c r="C110" s="67"/>
      <c r="D110" s="68"/>
    </row>
    <row r="111" spans="1:4" s="4" customFormat="1" ht="13.5">
      <c r="A111" s="66"/>
      <c r="B111" s="46" t="s">
        <v>113</v>
      </c>
      <c r="C111" s="67"/>
      <c r="D111" s="68"/>
    </row>
    <row r="112" spans="1:4" s="4" customFormat="1" ht="13.5">
      <c r="A112" s="66"/>
      <c r="B112" s="50" t="s">
        <v>114</v>
      </c>
      <c r="C112" s="67"/>
      <c r="D112" s="68"/>
    </row>
    <row r="113" spans="1:4" s="4" customFormat="1" ht="13.5">
      <c r="A113" s="66"/>
      <c r="B113" s="50" t="s">
        <v>115</v>
      </c>
      <c r="C113" s="67"/>
      <c r="D113" s="68"/>
    </row>
    <row r="114" spans="1:4" s="4" customFormat="1" ht="13.5">
      <c r="A114" s="66"/>
      <c r="B114" s="50" t="s">
        <v>116</v>
      </c>
      <c r="C114" s="67"/>
      <c r="D114" s="68"/>
    </row>
    <row r="115" spans="1:4" s="4" customFormat="1" ht="13.5">
      <c r="A115" s="66"/>
      <c r="B115" s="46" t="s">
        <v>117</v>
      </c>
      <c r="C115" s="67"/>
      <c r="D115" s="68"/>
    </row>
    <row r="116" spans="1:4" s="4" customFormat="1" ht="13.5">
      <c r="A116" s="66"/>
      <c r="B116" s="46" t="s">
        <v>118</v>
      </c>
      <c r="C116" s="67"/>
      <c r="D116" s="68"/>
    </row>
    <row r="117" spans="1:4" s="4" customFormat="1" ht="13.5">
      <c r="A117" s="66"/>
      <c r="B117" s="50" t="s">
        <v>119</v>
      </c>
      <c r="C117" s="67"/>
      <c r="D117" s="68"/>
    </row>
    <row r="118" spans="1:4" s="4" customFormat="1" ht="13.5">
      <c r="A118" s="66"/>
      <c r="B118" s="46" t="s">
        <v>117</v>
      </c>
      <c r="C118" s="67"/>
      <c r="D118" s="68"/>
    </row>
    <row r="119" spans="1:4" s="4" customFormat="1" ht="13.5">
      <c r="A119" s="66"/>
      <c r="B119" s="46" t="s">
        <v>118</v>
      </c>
      <c r="C119" s="67"/>
      <c r="D119" s="68"/>
    </row>
    <row r="120" spans="1:4" s="4" customFormat="1" ht="13.5">
      <c r="A120" s="66"/>
      <c r="B120" s="50" t="s">
        <v>120</v>
      </c>
      <c r="C120" s="67"/>
      <c r="D120" s="68"/>
    </row>
    <row r="121" spans="1:4" s="4" customFormat="1" ht="26.25">
      <c r="A121" s="66"/>
      <c r="B121" s="50" t="s">
        <v>197</v>
      </c>
      <c r="C121" s="67"/>
      <c r="D121" s="68"/>
    </row>
    <row r="122" spans="1:4" s="4" customFormat="1" ht="26.25">
      <c r="A122" s="66"/>
      <c r="B122" s="50" t="s">
        <v>196</v>
      </c>
      <c r="C122" s="67"/>
      <c r="D122" s="68"/>
    </row>
    <row r="123" spans="1:4" s="4" customFormat="1" ht="13.5">
      <c r="A123" s="66"/>
      <c r="B123" s="46" t="s">
        <v>121</v>
      </c>
      <c r="C123" s="67"/>
      <c r="D123" s="68"/>
    </row>
    <row r="124" spans="1:4" s="4" customFormat="1" ht="13.5">
      <c r="A124" s="66"/>
      <c r="B124" s="46" t="s">
        <v>122</v>
      </c>
      <c r="C124" s="67"/>
      <c r="D124" s="68"/>
    </row>
    <row r="125" spans="1:4" s="4" customFormat="1" ht="26.25">
      <c r="A125" s="66"/>
      <c r="B125" s="50" t="s">
        <v>195</v>
      </c>
      <c r="C125" s="67"/>
      <c r="D125" s="68"/>
    </row>
    <row r="126" spans="1:4" s="4" customFormat="1" ht="26.25">
      <c r="A126" s="66"/>
      <c r="B126" s="50" t="s">
        <v>194</v>
      </c>
      <c r="C126" s="67"/>
      <c r="D126" s="68"/>
    </row>
    <row r="127" spans="1:4" s="4" customFormat="1" ht="13.5">
      <c r="A127" s="66"/>
      <c r="B127" s="50" t="s">
        <v>123</v>
      </c>
      <c r="C127" s="67"/>
      <c r="D127" s="68"/>
    </row>
    <row r="128" spans="1:4" s="4" customFormat="1" ht="13.5">
      <c r="A128" s="66"/>
      <c r="B128" s="50" t="s">
        <v>124</v>
      </c>
      <c r="C128" s="67"/>
      <c r="D128" s="68"/>
    </row>
    <row r="129" spans="1:4" s="4" customFormat="1" ht="13.5">
      <c r="A129" s="66"/>
      <c r="B129" s="50" t="s">
        <v>125</v>
      </c>
      <c r="C129" s="67"/>
      <c r="D129" s="68"/>
    </row>
    <row r="130" spans="1:4" s="4" customFormat="1" ht="13.5">
      <c r="A130" s="66"/>
      <c r="B130" s="50" t="s">
        <v>126</v>
      </c>
      <c r="C130" s="67"/>
      <c r="D130" s="68"/>
    </row>
    <row r="131" spans="1:4" s="4" customFormat="1" ht="13.5">
      <c r="A131" s="66"/>
      <c r="B131" s="50" t="s">
        <v>127</v>
      </c>
      <c r="C131" s="67"/>
      <c r="D131" s="68"/>
    </row>
    <row r="132" spans="1:4" s="4" customFormat="1" ht="13.5">
      <c r="A132" s="66"/>
      <c r="B132" s="47" t="s">
        <v>128</v>
      </c>
      <c r="C132" s="67"/>
      <c r="D132" s="68"/>
    </row>
    <row r="133" spans="1:4" s="4" customFormat="1" ht="13.5">
      <c r="A133" s="66"/>
      <c r="B133" s="46" t="s">
        <v>129</v>
      </c>
      <c r="C133" s="67"/>
      <c r="D133" s="68"/>
    </row>
    <row r="134" spans="1:4" s="4" customFormat="1" ht="13.5">
      <c r="A134" s="66"/>
      <c r="B134" s="46" t="s">
        <v>130</v>
      </c>
      <c r="C134" s="67"/>
      <c r="D134" s="68"/>
    </row>
    <row r="135" spans="1:4" s="4" customFormat="1" ht="13.5">
      <c r="A135" s="66"/>
      <c r="B135" s="47" t="s">
        <v>131</v>
      </c>
      <c r="C135" s="67"/>
      <c r="D135" s="68"/>
    </row>
    <row r="136" spans="1:4" s="4" customFormat="1" ht="13.5">
      <c r="A136" s="66"/>
      <c r="B136" s="46" t="s">
        <v>129</v>
      </c>
      <c r="C136" s="67"/>
      <c r="D136" s="68"/>
    </row>
    <row r="137" spans="1:4" s="4" customFormat="1" ht="13.5">
      <c r="A137" s="66"/>
      <c r="B137" s="46" t="s">
        <v>130</v>
      </c>
      <c r="C137" s="67"/>
      <c r="D137" s="68"/>
    </row>
    <row r="138" spans="1:4" s="4" customFormat="1" ht="13.5">
      <c r="A138" s="66"/>
      <c r="B138" s="50" t="s">
        <v>132</v>
      </c>
      <c r="C138" s="67"/>
      <c r="D138" s="68"/>
    </row>
    <row r="139" spans="1:4" s="4" customFormat="1" ht="13.5">
      <c r="A139" s="66"/>
      <c r="B139" s="50" t="s">
        <v>133</v>
      </c>
      <c r="C139" s="67"/>
      <c r="D139" s="68"/>
    </row>
    <row r="140" spans="1:4" s="4" customFormat="1" ht="15">
      <c r="A140" s="66"/>
      <c r="B140" s="90" t="s">
        <v>160</v>
      </c>
      <c r="C140" s="90"/>
      <c r="D140" s="90"/>
    </row>
    <row r="141" spans="1:4" s="4" customFormat="1" ht="13.5">
      <c r="A141" s="66"/>
      <c r="B141" s="50" t="s">
        <v>135</v>
      </c>
      <c r="C141" s="67"/>
      <c r="D141" s="68"/>
    </row>
    <row r="142" spans="1:4" s="4" customFormat="1" ht="13.5">
      <c r="A142" s="66"/>
      <c r="B142" s="50" t="s">
        <v>136</v>
      </c>
      <c r="C142" s="67"/>
      <c r="D142" s="68"/>
    </row>
    <row r="143" spans="1:4" s="4" customFormat="1" ht="13.5">
      <c r="A143" s="66"/>
      <c r="B143" s="46" t="s">
        <v>137</v>
      </c>
      <c r="C143" s="67"/>
      <c r="D143" s="68"/>
    </row>
    <row r="144" spans="1:4" s="4" customFormat="1" ht="13.5">
      <c r="A144" s="66"/>
      <c r="B144" s="46" t="s">
        <v>138</v>
      </c>
      <c r="C144" s="67"/>
      <c r="D144" s="68"/>
    </row>
    <row r="145" spans="1:4" s="4" customFormat="1" ht="13.5">
      <c r="A145" s="66"/>
      <c r="B145" s="50" t="s">
        <v>139</v>
      </c>
      <c r="C145" s="67"/>
      <c r="D145" s="68"/>
    </row>
    <row r="146" spans="1:4" s="4" customFormat="1" ht="13.5">
      <c r="A146" s="66"/>
      <c r="B146" s="46" t="s">
        <v>140</v>
      </c>
      <c r="C146" s="67"/>
      <c r="D146" s="68"/>
    </row>
    <row r="147" spans="1:4" s="4" customFormat="1" ht="13.5">
      <c r="A147" s="66"/>
      <c r="B147" s="46" t="s">
        <v>141</v>
      </c>
      <c r="C147" s="67"/>
      <c r="D147" s="68"/>
    </row>
    <row r="148" spans="1:4" s="4" customFormat="1" ht="13.5">
      <c r="A148" s="66"/>
      <c r="B148" s="50" t="s">
        <v>142</v>
      </c>
      <c r="C148" s="67"/>
      <c r="D148" s="68"/>
    </row>
    <row r="149" spans="1:4" s="4" customFormat="1" ht="13.5">
      <c r="A149" s="66"/>
      <c r="B149" s="50" t="s">
        <v>143</v>
      </c>
      <c r="C149" s="67"/>
      <c r="D149" s="68"/>
    </row>
    <row r="150" spans="1:4" s="4" customFormat="1" ht="13.5">
      <c r="A150" s="66"/>
      <c r="B150" s="50" t="s">
        <v>144</v>
      </c>
      <c r="C150" s="67"/>
      <c r="D150" s="68"/>
    </row>
    <row r="151" spans="1:4" s="4" customFormat="1" ht="13.5">
      <c r="A151" s="66"/>
      <c r="B151" s="50" t="s">
        <v>145</v>
      </c>
      <c r="C151" s="67"/>
      <c r="D151" s="68"/>
    </row>
    <row r="152" spans="1:4" s="4" customFormat="1" ht="13.5">
      <c r="A152" s="66"/>
      <c r="B152" s="50" t="s">
        <v>146</v>
      </c>
      <c r="C152" s="67"/>
      <c r="D152" s="68"/>
    </row>
    <row r="153" spans="1:4" s="4" customFormat="1" ht="13.5">
      <c r="A153" s="66"/>
      <c r="B153" s="50" t="s">
        <v>147</v>
      </c>
      <c r="C153" s="67"/>
      <c r="D153" s="68"/>
    </row>
    <row r="154" spans="1:4" s="4" customFormat="1" ht="26.25">
      <c r="A154" s="66"/>
      <c r="B154" s="47" t="s">
        <v>192</v>
      </c>
      <c r="C154" s="67"/>
      <c r="D154" s="68"/>
    </row>
    <row r="155" spans="1:4" s="4" customFormat="1" ht="13.5">
      <c r="A155" s="66"/>
      <c r="B155" s="46" t="s">
        <v>148</v>
      </c>
      <c r="C155" s="67"/>
      <c r="D155" s="68"/>
    </row>
    <row r="156" spans="1:4" s="4" customFormat="1" ht="26.25">
      <c r="A156" s="66"/>
      <c r="B156" s="47" t="s">
        <v>193</v>
      </c>
      <c r="C156" s="67"/>
      <c r="D156" s="68"/>
    </row>
    <row r="157" spans="1:4" s="4" customFormat="1" ht="13.5">
      <c r="A157" s="66"/>
      <c r="B157" s="46" t="s">
        <v>149</v>
      </c>
      <c r="C157" s="67"/>
      <c r="D157" s="68"/>
    </row>
    <row r="158" spans="1:4" s="4" customFormat="1" ht="13.5">
      <c r="A158" s="66"/>
      <c r="B158" s="50" t="s">
        <v>150</v>
      </c>
      <c r="C158" s="67"/>
      <c r="D158" s="68"/>
    </row>
    <row r="159" spans="1:4" s="4" customFormat="1" ht="13.5">
      <c r="A159" s="66"/>
      <c r="B159" s="46" t="s">
        <v>151</v>
      </c>
      <c r="C159" s="67"/>
      <c r="D159" s="68"/>
    </row>
    <row r="160" spans="1:4" s="4" customFormat="1" ht="13.5">
      <c r="A160" s="66"/>
      <c r="B160" s="46" t="s">
        <v>152</v>
      </c>
      <c r="C160" s="67"/>
      <c r="D160" s="68"/>
    </row>
    <row r="161" spans="1:4" s="4" customFormat="1" ht="13.5">
      <c r="A161" s="66"/>
      <c r="B161" s="50" t="s">
        <v>153</v>
      </c>
      <c r="C161" s="67"/>
      <c r="D161" s="68"/>
    </row>
    <row r="162" spans="1:4" s="4" customFormat="1" ht="13.5">
      <c r="A162" s="66"/>
      <c r="B162" s="50" t="s">
        <v>154</v>
      </c>
      <c r="C162" s="67"/>
      <c r="D162" s="68"/>
    </row>
    <row r="163" spans="1:4" s="4" customFormat="1" ht="26.25">
      <c r="A163" s="66"/>
      <c r="B163" s="50" t="s">
        <v>198</v>
      </c>
      <c r="C163" s="67"/>
      <c r="D163" s="68"/>
    </row>
    <row r="164" spans="1:4" s="4" customFormat="1" ht="13.5">
      <c r="A164" s="66"/>
      <c r="B164" s="50" t="s">
        <v>155</v>
      </c>
      <c r="C164" s="67"/>
      <c r="D164" s="68"/>
    </row>
    <row r="165" spans="1:4" s="4" customFormat="1" ht="13.5">
      <c r="A165" s="66"/>
      <c r="B165" s="50" t="s">
        <v>156</v>
      </c>
      <c r="C165" s="67"/>
      <c r="D165" s="68"/>
    </row>
    <row r="166" spans="1:4" s="4" customFormat="1" ht="13.5">
      <c r="A166" s="66"/>
      <c r="B166" s="46" t="s">
        <v>157</v>
      </c>
      <c r="C166" s="67"/>
      <c r="D166" s="68"/>
    </row>
    <row r="167" spans="1:4" s="4" customFormat="1" ht="13.5">
      <c r="A167" s="66"/>
      <c r="B167" s="46" t="s">
        <v>158</v>
      </c>
      <c r="C167" s="67"/>
      <c r="D167" s="68"/>
    </row>
    <row r="168" spans="1:4" s="4" customFormat="1" ht="13.5">
      <c r="A168" s="66"/>
      <c r="B168" s="50" t="s">
        <v>159</v>
      </c>
      <c r="C168" s="67"/>
      <c r="D168" s="68"/>
    </row>
    <row r="169" spans="1:4" s="4" customFormat="1" ht="13.5">
      <c r="A169" s="66"/>
      <c r="B169" s="46" t="s">
        <v>177</v>
      </c>
      <c r="C169" s="67"/>
      <c r="D169" s="68"/>
    </row>
    <row r="170" spans="1:4" s="4" customFormat="1" ht="13.5">
      <c r="A170" s="66"/>
      <c r="B170" s="46" t="s">
        <v>178</v>
      </c>
      <c r="C170" s="67"/>
      <c r="D170" s="68"/>
    </row>
    <row r="171" ht="15">
      <c r="B171" s="46" t="s">
        <v>179</v>
      </c>
    </row>
    <row r="172" spans="2:4" ht="15">
      <c r="B172" s="90" t="s">
        <v>172</v>
      </c>
      <c r="C172" s="90"/>
      <c r="D172" s="90"/>
    </row>
    <row r="173" ht="15">
      <c r="B173" s="50" t="s">
        <v>161</v>
      </c>
    </row>
    <row r="174" ht="15">
      <c r="B174" s="50" t="s">
        <v>162</v>
      </c>
    </row>
    <row r="175" ht="15">
      <c r="B175" s="50" t="s">
        <v>163</v>
      </c>
    </row>
    <row r="176" ht="15">
      <c r="B176" s="50" t="s">
        <v>164</v>
      </c>
    </row>
    <row r="177" ht="15">
      <c r="B177" s="46" t="s">
        <v>165</v>
      </c>
    </row>
    <row r="178" ht="15">
      <c r="B178" s="46" t="s">
        <v>166</v>
      </c>
    </row>
    <row r="179" ht="15">
      <c r="B179" s="50" t="s">
        <v>167</v>
      </c>
    </row>
    <row r="180" ht="15">
      <c r="B180" s="50" t="s">
        <v>168</v>
      </c>
    </row>
    <row r="181" ht="15">
      <c r="B181" s="50" t="s">
        <v>169</v>
      </c>
    </row>
    <row r="182" ht="15">
      <c r="B182" s="50" t="s">
        <v>170</v>
      </c>
    </row>
    <row r="183" ht="15">
      <c r="B183" s="50" t="s">
        <v>171</v>
      </c>
    </row>
    <row r="184" spans="2:4" ht="15">
      <c r="B184" s="90" t="s">
        <v>173</v>
      </c>
      <c r="C184" s="90"/>
      <c r="D184" s="90"/>
    </row>
    <row r="185" ht="15">
      <c r="B185" s="50" t="s">
        <v>174</v>
      </c>
    </row>
    <row r="186" spans="2:4" ht="15">
      <c r="B186" s="90" t="s">
        <v>175</v>
      </c>
      <c r="C186" s="90"/>
      <c r="D186" s="90"/>
    </row>
    <row r="187" ht="15">
      <c r="B187" s="50" t="s">
        <v>176</v>
      </c>
    </row>
    <row r="188" ht="22.5" hidden="1">
      <c r="A188" s="22" t="s">
        <v>38</v>
      </c>
    </row>
    <row r="190" ht="15">
      <c r="B190" s="43" t="s">
        <v>93</v>
      </c>
    </row>
    <row r="192" ht="15">
      <c r="B192" s="42">
        <f ca="1">TODAY()+B198</f>
        <v>44642</v>
      </c>
    </row>
    <row r="201" ht="15">
      <c r="A201" s="20"/>
    </row>
  </sheetData>
  <sheetProtection/>
  <mergeCells count="14">
    <mergeCell ref="B186:D186"/>
    <mergeCell ref="B91:D91"/>
    <mergeCell ref="B140:D140"/>
    <mergeCell ref="B172:D172"/>
    <mergeCell ref="B184:D184"/>
    <mergeCell ref="B65:C65"/>
    <mergeCell ref="A67:C67"/>
    <mergeCell ref="A4:C4"/>
    <mergeCell ref="A5:C5"/>
    <mergeCell ref="A6:C6"/>
    <mergeCell ref="E8:F9"/>
    <mergeCell ref="A9:C9"/>
    <mergeCell ref="C56:C61"/>
    <mergeCell ref="E56:E60"/>
  </mergeCells>
  <printOptions/>
  <pageMargins left="0.7086614173228347" right="0.7086614173228347" top="0.7480314960629921" bottom="0.7480314960629921" header="0.31496062992125984" footer="0.31496062992125984"/>
  <pageSetup fitToHeight="3" fitToWidth="1" horizontalDpi="600" verticalDpi="600" orientation="portrait" paperSize="9" scale="8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</dc:creator>
  <cp:keywords/>
  <dc:description/>
  <cp:lastModifiedBy>Пользователь</cp:lastModifiedBy>
  <cp:lastPrinted>2022-01-26T01:53:48Z</cp:lastPrinted>
  <dcterms:created xsi:type="dcterms:W3CDTF">2008-02-19T05:12:14Z</dcterms:created>
  <dcterms:modified xsi:type="dcterms:W3CDTF">2022-03-22T03:45:47Z</dcterms:modified>
  <cp:category/>
  <cp:version/>
  <cp:contentType/>
  <cp:contentStatus/>
</cp:coreProperties>
</file>